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U:\Invulstaten\"/>
    </mc:Choice>
  </mc:AlternateContent>
  <xr:revisionPtr revIDLastSave="0" documentId="13_ncr:1_{76210F98-F48C-4FA2-AD68-B587D0F8F086}" xr6:coauthVersionLast="47" xr6:coauthVersionMax="47" xr10:uidLastSave="{00000000-0000-0000-0000-000000000000}"/>
  <bookViews>
    <workbookView xWindow="-120" yWindow="-120" windowWidth="29040" windowHeight="15720" xr2:uid="{27EE4913-1CB8-4F56-BC27-582118EF2CE8}"/>
  </bookViews>
  <sheets>
    <sheet name="Invulstaat doorvoerbochten" sheetId="1" r:id="rId1"/>
  </sheets>
  <definedNames>
    <definedName name="_xlnm.Print_Area" localSheetId="0">'Invulstaat doorvoerbochten'!$B$1:$Q$40</definedName>
    <definedName name="blauw">'Invulstaat doorvoerbochten'!$Y$2:$Y$6</definedName>
    <definedName name="geel">'Invulstaat doorvoerbochten'!$U$2:$U$6</definedName>
    <definedName name="grijs">'Invulstaat doorvoerbochten'!$V$2:$V$6</definedName>
    <definedName name="groen">'Invulstaat doorvoerbochten'!$W$2:$W$6</definedName>
    <definedName name="ø110" localSheetId="0">'Invulstaat doorvoerbochten'!$X$9:$X$13</definedName>
    <definedName name="ø125">'Invulstaat doorvoerbochten'!$Y$9:$Y$12</definedName>
    <definedName name="ø160">'Invulstaat doorvoerbochten'!$Z$9:$Z$11</definedName>
    <definedName name="ø50" localSheetId="0">'Invulstaat doorvoerbochten'!$U$9:$U$12</definedName>
    <definedName name="ø63" localSheetId="0">'Invulstaat doorvoerbochten'!$V$9:$V$11</definedName>
    <definedName name="ø75" localSheetId="0">'Invulstaat doorvoerbochten'!$W$9:$W$12</definedName>
    <definedName name="rood">'Invulstaat doorvoerbochten'!$X$2:$X$6</definedName>
    <definedName name="type">'Invulstaat doorvoerbochten'!$T$2:$T$5</definedName>
    <definedName name="zoekbarelijst">#REF!:INDEX(#REF!,COUNTIF(#REF!,"?*"))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 a="1"/>
  <c r="M21" i="1" s="1"/>
  <c r="K21" i="1" a="1"/>
  <c r="K21" i="1" s="1"/>
  <c r="Q22" i="1" s="1" a="1"/>
  <c r="Q22" i="1" s="1"/>
  <c r="Q23" i="1" a="1"/>
  <c r="Q23" i="1"/>
  <c r="Q24" i="1" a="1"/>
  <c r="Q24" i="1"/>
  <c r="Q25" i="1" a="1"/>
  <c r="Q25" i="1"/>
  <c r="Q26" i="1" a="1"/>
  <c r="Q26" i="1"/>
  <c r="Q27" i="1" a="1"/>
  <c r="Q27" i="1"/>
  <c r="Q28" i="1" a="1"/>
  <c r="Q28" i="1"/>
  <c r="Q29" i="1" a="1"/>
  <c r="Q29" i="1"/>
  <c r="Q30" i="1" a="1"/>
  <c r="Q30" i="1"/>
  <c r="Q31" i="1" a="1"/>
  <c r="Q31" i="1"/>
  <c r="Q32" i="1" a="1"/>
  <c r="Q32" i="1"/>
  <c r="Q33" i="1" a="1"/>
  <c r="Q33" i="1"/>
  <c r="Q34" i="1" a="1"/>
  <c r="Q34" i="1"/>
  <c r="Q35" i="1" a="1"/>
  <c r="Q35" i="1"/>
  <c r="Q36" i="1" a="1"/>
  <c r="Q36" i="1"/>
  <c r="Q37" i="1" a="1"/>
  <c r="Q37" i="1"/>
  <c r="Q38" i="1" a="1"/>
  <c r="Q38" i="1"/>
  <c r="Q39" i="1" a="1"/>
  <c r="Q39" i="1"/>
  <c r="Q40" i="1" a="1"/>
  <c r="Q40" i="1"/>
  <c r="M22" i="1" l="1" a="1"/>
  <c r="M22" i="1"/>
  <c r="M23" i="1" a="1"/>
  <c r="M23" i="1"/>
  <c r="M24" i="1" a="1"/>
  <c r="M24" i="1"/>
  <c r="M25" i="1" a="1"/>
  <c r="M25" i="1" s="1"/>
  <c r="M26" i="1" a="1"/>
  <c r="M26" i="1" s="1"/>
  <c r="M27" i="1" a="1"/>
  <c r="M27" i="1"/>
  <c r="M28" i="1" a="1"/>
  <c r="M28" i="1"/>
  <c r="M29" i="1" a="1"/>
  <c r="M29" i="1"/>
  <c r="M30" i="1" a="1"/>
  <c r="M30" i="1"/>
  <c r="M31" i="1" a="1"/>
  <c r="M31" i="1"/>
  <c r="M32" i="1" a="1"/>
  <c r="M32" i="1"/>
  <c r="M33" i="1" a="1"/>
  <c r="M33" i="1"/>
  <c r="M34" i="1" a="1"/>
  <c r="M34" i="1"/>
  <c r="M35" i="1" a="1"/>
  <c r="M35" i="1"/>
  <c r="M36" i="1" a="1"/>
  <c r="M36" i="1"/>
  <c r="M37" i="1" a="1"/>
  <c r="M37" i="1"/>
  <c r="M38" i="1" a="1"/>
  <c r="M38" i="1"/>
  <c r="M39" i="1" a="1"/>
  <c r="M39" i="1"/>
  <c r="M40" i="1" a="1"/>
  <c r="M40" i="1"/>
  <c r="K22" i="1" a="1"/>
  <c r="K22" i="1"/>
  <c r="K23" i="1" a="1"/>
  <c r="K23" i="1"/>
  <c r="K24" i="1" a="1"/>
  <c r="K24" i="1"/>
  <c r="K25" i="1" a="1"/>
  <c r="K25" i="1"/>
  <c r="K26" i="1" a="1"/>
  <c r="K26" i="1" s="1"/>
  <c r="K27" i="1" a="1"/>
  <c r="K27" i="1"/>
  <c r="K28" i="1" a="1"/>
  <c r="K28" i="1"/>
  <c r="K29" i="1" a="1"/>
  <c r="K29" i="1" s="1"/>
  <c r="K30" i="1" a="1"/>
  <c r="K30" i="1"/>
  <c r="K31" i="1" a="1"/>
  <c r="K31" i="1"/>
  <c r="K32" i="1" a="1"/>
  <c r="K32" i="1"/>
  <c r="K33" i="1" a="1"/>
  <c r="K33" i="1"/>
  <c r="K34" i="1" a="1"/>
  <c r="K34" i="1"/>
  <c r="K35" i="1" a="1"/>
  <c r="K35" i="1"/>
  <c r="K36" i="1" a="1"/>
  <c r="K36" i="1"/>
  <c r="K37" i="1" a="1"/>
  <c r="K37" i="1"/>
  <c r="K38" i="1" a="1"/>
  <c r="K38" i="1"/>
  <c r="K39" i="1" a="1"/>
  <c r="K39" i="1" s="1"/>
  <c r="K40" i="1" a="1"/>
  <c r="K40" i="1"/>
  <c r="F21" i="1"/>
  <c r="G21" i="1"/>
  <c r="Q21" i="1" l="1" a="1"/>
  <c r="Q21" i="1" s="1"/>
  <c r="F22" i="1"/>
  <c r="G22" i="1"/>
  <c r="G40" i="1" l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<sst xmlns="http://schemas.openxmlformats.org/spreadsheetml/2006/main" count="65" uniqueCount="40">
  <si>
    <t>Type</t>
  </si>
  <si>
    <t>Aantal</t>
  </si>
  <si>
    <t>Nuts</t>
  </si>
  <si>
    <t>Kleur</t>
  </si>
  <si>
    <t>Uit 1 stuk?</t>
  </si>
  <si>
    <t>Trekkoord?</t>
  </si>
  <si>
    <t>geel</t>
  </si>
  <si>
    <t>grijs</t>
  </si>
  <si>
    <t>rood</t>
  </si>
  <si>
    <t>blauw</t>
  </si>
  <si>
    <t>groen</t>
  </si>
  <si>
    <t>Aanvrager</t>
  </si>
  <si>
    <t>Bedrijf</t>
  </si>
  <si>
    <t>Project</t>
  </si>
  <si>
    <t>Zaaglengte</t>
  </si>
  <si>
    <t>ø63</t>
  </si>
  <si>
    <t>ø50</t>
  </si>
  <si>
    <t>ø75</t>
  </si>
  <si>
    <t>ø110</t>
  </si>
  <si>
    <t>ø125</t>
  </si>
  <si>
    <t>ø160</t>
  </si>
  <si>
    <t>Merken met</t>
  </si>
  <si>
    <t>INVULSTAAT SPRONGBOCHTEN</t>
  </si>
  <si>
    <t>Lengte</t>
  </si>
  <si>
    <t>Sprong</t>
  </si>
  <si>
    <t>Hoogte</t>
  </si>
  <si>
    <t>R1</t>
  </si>
  <si>
    <t>H1</t>
  </si>
  <si>
    <t>R2</t>
  </si>
  <si>
    <t>H2</t>
  </si>
  <si>
    <t>type</t>
  </si>
  <si>
    <t>Diam.</t>
  </si>
  <si>
    <t>Opmerking:</t>
  </si>
  <si>
    <t>Hoeken zijn in graden.</t>
  </si>
  <si>
    <t>Maatvoering is in millimeters.</t>
  </si>
  <si>
    <t>Standaard radius ø50-blauw=750 mm</t>
  </si>
  <si>
    <t>Standaard radius ø75=500 mm</t>
  </si>
  <si>
    <t>Standaard radius ø50/63=500 mm</t>
  </si>
  <si>
    <t>Radii:</t>
  </si>
  <si>
    <t>Hoogte is standaard 1200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</si>
</sst>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Century Gothic"/>
      <family val="2"/>
    </font>
    <font>
      <sz val="8"/>
      <name val="Aptos Narrow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b/>
      <sz val="16"/>
      <color rgb="FFE1322C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2" borderId="1">
      <alignment horizontal="centerContinuous" vertical="center"/>
    </xf>
    <xf numFmtId="0" fontId="1" fillId="3" borderId="1">
      <alignment horizontal="centerContinuous"/>
    </xf>
  </cellStyleXfs>
  <cellXfs count="39">
    <xf numFmtId="0" fontId="0" fillId="0" borderId="0" xfId="0"/>
    <xf numFmtId="0" fontId="4" fillId="4" borderId="0" xfId="0" applyFont="1" applyFill="1"/>
    <xf numFmtId="0" fontId="4" fillId="0" borderId="0" xfId="0" applyFont="1"/>
    <xf numFmtId="0" fontId="3" fillId="6" borderId="0" xfId="1" applyFont="1" applyFill="1" applyBorder="1">
      <alignment horizontal="centerContinuous" vertical="center"/>
    </xf>
    <xf numFmtId="1" fontId="3" fillId="6" borderId="0" xfId="1" applyNumberFormat="1" applyFont="1" applyFill="1" applyBorder="1">
      <alignment horizontal="centerContinuous" vertical="center"/>
    </xf>
    <xf numFmtId="0" fontId="4" fillId="0" borderId="0" xfId="0" quotePrefix="1" applyFont="1"/>
    <xf numFmtId="0" fontId="0" fillId="4" borderId="0" xfId="0" applyFill="1"/>
    <xf numFmtId="0" fontId="3" fillId="0" borderId="0" xfId="1" applyFont="1" applyFill="1" applyBorder="1">
      <alignment horizontal="centerContinuous" vertical="center"/>
    </xf>
    <xf numFmtId="1" fontId="4" fillId="4" borderId="0" xfId="0" applyNumberFormat="1" applyFont="1" applyFill="1"/>
    <xf numFmtId="0" fontId="4" fillId="4" borderId="0" xfId="0" applyFont="1" applyFill="1" applyAlignment="1">
      <alignment horizontal="right"/>
    </xf>
    <xf numFmtId="1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0" fontId="4" fillId="6" borderId="2" xfId="1" applyFont="1" applyFill="1" applyBorder="1">
      <alignment horizontal="centerContinuous" vertical="center"/>
    </xf>
    <xf numFmtId="0" fontId="4" fillId="6" borderId="2" xfId="1" applyFont="1" applyFill="1" applyBorder="1" applyAlignment="1">
      <alignment horizontal="center" vertical="center"/>
    </xf>
    <xf numFmtId="1" fontId="4" fillId="6" borderId="2" xfId="1" applyNumberFormat="1" applyFont="1" applyFill="1" applyBorder="1" applyAlignment="1">
      <alignment horizontal="center" vertical="center"/>
    </xf>
    <xf numFmtId="0" fontId="3" fillId="4" borderId="0" xfId="1" applyFont="1" applyFill="1" applyBorder="1">
      <alignment horizontal="centerContinuous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 indent="1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locked="0" hidden="1"/>
    </xf>
    <xf numFmtId="0" fontId="5" fillId="4" borderId="0" xfId="0" applyFont="1" applyFill="1" applyAlignment="1">
      <alignment horizontal="left" indent="1"/>
    </xf>
    <xf numFmtId="0" fontId="5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6" fillId="6" borderId="0" xfId="1" applyFont="1" applyFill="1" applyBorder="1">
      <alignment horizontal="centerContinuous" vertical="center"/>
    </xf>
    <xf numFmtId="0" fontId="5" fillId="0" borderId="0" xfId="0" applyFont="1"/>
    <xf numFmtId="0" fontId="7" fillId="4" borderId="0" xfId="0" applyFont="1" applyFill="1" applyAlignment="1">
      <alignment vertical="top"/>
    </xf>
    <xf numFmtId="0" fontId="7" fillId="4" borderId="0" xfId="0" applyFont="1" applyFill="1" applyAlignment="1">
      <alignment horizontal="left" vertical="top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/>
      <protection locked="0"/>
    </xf>
  </cellXfs>
  <cellStyles count="3">
    <cellStyle name="KOP A" xfId="1" xr:uid="{D84EC78E-5E57-467E-B512-B6871724F17B}"/>
    <cellStyle name="kop b" xfId="2" xr:uid="{89014425-0BE7-4F74-B446-2FF9F19DBBCF}"/>
    <cellStyle name="Standaard" xfId="0" builtinId="0"/>
  </cellStyles>
  <dxfs count="11">
    <dxf>
      <font>
        <b/>
        <i val="0"/>
        <color theme="0"/>
      </font>
      <fill>
        <patternFill patternType="solid">
          <bgColor rgb="FFE1322C"/>
        </patternFill>
      </fill>
    </dxf>
    <dxf>
      <font>
        <b/>
        <i val="0"/>
        <strike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 patternType="solid">
          <bgColor rgb="FFE1322C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FF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color theme="0"/>
      </font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00B05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rgb="FF0070C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E132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4947</xdr:colOff>
      <xdr:row>0</xdr:row>
      <xdr:rowOff>1</xdr:rowOff>
    </xdr:from>
    <xdr:to>
      <xdr:col>17</xdr:col>
      <xdr:colOff>10142</xdr:colOff>
      <xdr:row>5</xdr:row>
      <xdr:rowOff>6952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9A57F57-1C78-5E40-A326-2056D68FD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5" b="1905"/>
        <a:stretch/>
      </xdr:blipFill>
      <xdr:spPr>
        <a:xfrm>
          <a:off x="494804" y="1"/>
          <a:ext cx="17011403" cy="143298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323856</xdr:colOff>
      <xdr:row>6</xdr:row>
      <xdr:rowOff>27215</xdr:rowOff>
    </xdr:from>
    <xdr:to>
      <xdr:col>17</xdr:col>
      <xdr:colOff>21770</xdr:colOff>
      <xdr:row>18</xdr:row>
      <xdr:rowOff>255815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E65FD5-4FF7-A360-F7EB-538BF1420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4927" y="1741715"/>
          <a:ext cx="11340187" cy="3660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A866A-F6FF-41CF-B1EE-345D2956255D}">
  <sheetPr codeName="Blad7">
    <pageSetUpPr fitToPage="1"/>
  </sheetPr>
  <dimension ref="A1:AB45"/>
  <sheetViews>
    <sheetView showGridLines="0" tabSelected="1" zoomScale="70" zoomScaleNormal="70" zoomScaleSheetLayoutView="55" workbookViewId="0">
      <selection activeCell="D8" sqref="D8:G8"/>
    </sheetView>
  </sheetViews>
  <sheetFormatPr defaultColWidth="12.84375" defaultRowHeight="15" customHeight="1" x14ac:dyDescent="0.4"/>
  <cols>
    <col min="1" max="1" width="7.3828125" style="2" customWidth="1"/>
    <col min="2" max="3" width="11.69140625" style="2" customWidth="1"/>
    <col min="4" max="9" width="14.3046875" style="2" customWidth="1"/>
    <col min="10" max="13" width="10" style="2" customWidth="1"/>
    <col min="14" max="14" width="17.3046875" style="2" customWidth="1"/>
    <col min="15" max="15" width="19.15234375" style="2" customWidth="1"/>
    <col min="16" max="16" width="22.3828125" style="2" customWidth="1"/>
    <col min="17" max="17" width="47.15234375" style="17" customWidth="1"/>
    <col min="18" max="18" width="6.15234375" style="2" customWidth="1"/>
    <col min="19" max="19" width="49.15234375" style="2" bestFit="1" customWidth="1"/>
    <col min="20" max="22" width="7.69140625" style="2" hidden="1" customWidth="1"/>
    <col min="23" max="23" width="9.15234375" style="2" hidden="1" customWidth="1"/>
    <col min="24" max="24" width="8" style="2" hidden="1" customWidth="1"/>
    <col min="25" max="25" width="9.3828125" style="2" hidden="1" customWidth="1"/>
    <col min="26" max="26" width="8" style="2" hidden="1" customWidth="1"/>
    <col min="27" max="27" width="12.84375" style="2"/>
    <col min="29" max="16384" width="12.84375" style="2"/>
  </cols>
  <sheetData>
    <row r="1" spans="1:26" ht="22.5" customHeight="1" x14ac:dyDescent="0.4">
      <c r="A1" s="2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T1" s="2" t="s">
        <v>30</v>
      </c>
      <c r="U1" s="2" t="s">
        <v>6</v>
      </c>
      <c r="V1" s="2" t="s">
        <v>7</v>
      </c>
      <c r="W1" s="2" t="s">
        <v>10</v>
      </c>
      <c r="X1" s="2" t="s">
        <v>8</v>
      </c>
      <c r="Y1" s="2" t="s">
        <v>9</v>
      </c>
    </row>
    <row r="2" spans="1:26" ht="22.5" customHeight="1" x14ac:dyDescent="0.4">
      <c r="A2" s="2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T2" s="2">
        <v>1</v>
      </c>
      <c r="U2" s="2" t="s">
        <v>15</v>
      </c>
      <c r="V2" s="2" t="s">
        <v>16</v>
      </c>
      <c r="W2" s="2" t="s">
        <v>16</v>
      </c>
      <c r="X2" s="2" t="s">
        <v>16</v>
      </c>
      <c r="Y2" s="2" t="s">
        <v>16</v>
      </c>
    </row>
    <row r="3" spans="1:26" ht="22.5" customHeight="1" x14ac:dyDescent="0.4">
      <c r="A3" s="2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T3" s="2">
        <v>2</v>
      </c>
      <c r="U3" s="2" t="s">
        <v>17</v>
      </c>
      <c r="V3" s="2" t="s">
        <v>17</v>
      </c>
      <c r="W3" s="2" t="s">
        <v>17</v>
      </c>
      <c r="X3" s="2" t="s">
        <v>17</v>
      </c>
      <c r="Y3" s="2" t="s">
        <v>17</v>
      </c>
    </row>
    <row r="4" spans="1:26" ht="22.5" customHeight="1" x14ac:dyDescent="0.4">
      <c r="A4" s="2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T4" s="2">
        <v>3</v>
      </c>
      <c r="U4" s="2" t="s">
        <v>18</v>
      </c>
      <c r="V4" s="2" t="s">
        <v>18</v>
      </c>
      <c r="W4" s="2" t="s">
        <v>18</v>
      </c>
      <c r="X4" s="2" t="s">
        <v>18</v>
      </c>
      <c r="Y4" s="2" t="s">
        <v>18</v>
      </c>
    </row>
    <row r="5" spans="1:26" ht="22.5" customHeight="1" x14ac:dyDescent="0.4">
      <c r="A5" s="2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T5" s="2">
        <v>4</v>
      </c>
      <c r="U5" s="2" t="s">
        <v>19</v>
      </c>
      <c r="V5" s="2" t="s">
        <v>19</v>
      </c>
      <c r="W5" s="2" t="s">
        <v>19</v>
      </c>
      <c r="X5" s="2" t="s">
        <v>19</v>
      </c>
      <c r="Y5" s="2" t="s">
        <v>19</v>
      </c>
    </row>
    <row r="6" spans="1:26" ht="22.5" customHeight="1" x14ac:dyDescent="0.4">
      <c r="A6" s="21"/>
      <c r="B6" s="31" t="s">
        <v>22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5"/>
      <c r="U6" s="2" t="s">
        <v>20</v>
      </c>
      <c r="V6" s="2" t="s">
        <v>20</v>
      </c>
      <c r="W6" s="2" t="s">
        <v>20</v>
      </c>
      <c r="X6" s="2" t="s">
        <v>20</v>
      </c>
      <c r="Y6" s="2" t="s">
        <v>20</v>
      </c>
    </row>
    <row r="7" spans="1:26" ht="22.5" customHeight="1" x14ac:dyDescent="0.4">
      <c r="A7" s="21"/>
      <c r="B7" s="30"/>
      <c r="C7" s="30"/>
      <c r="D7" s="30"/>
      <c r="E7" s="30"/>
      <c r="F7" s="30"/>
      <c r="G7" s="30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1:26" ht="22.5" customHeight="1" x14ac:dyDescent="0.45">
      <c r="A8" s="1"/>
      <c r="B8" s="27" t="s">
        <v>11</v>
      </c>
      <c r="C8" s="23"/>
      <c r="D8" s="35"/>
      <c r="E8" s="36"/>
      <c r="F8" s="36"/>
      <c r="G8" s="37"/>
      <c r="H8" s="1"/>
      <c r="I8" s="1"/>
      <c r="J8" s="1"/>
      <c r="K8" s="1"/>
      <c r="L8" s="1"/>
      <c r="M8" s="1"/>
      <c r="N8" s="1"/>
      <c r="O8" s="1"/>
      <c r="P8" s="1"/>
      <c r="Q8" s="8"/>
      <c r="U8" s="2" t="s">
        <v>16</v>
      </c>
      <c r="V8" s="2" t="s">
        <v>15</v>
      </c>
      <c r="W8" s="2" t="s">
        <v>17</v>
      </c>
      <c r="X8" s="2" t="s">
        <v>18</v>
      </c>
      <c r="Y8" s="2" t="s">
        <v>19</v>
      </c>
      <c r="Z8" s="2" t="s">
        <v>20</v>
      </c>
    </row>
    <row r="9" spans="1:26" ht="22.5" customHeight="1" x14ac:dyDescent="0.45">
      <c r="A9" s="1"/>
      <c r="B9" s="27" t="s">
        <v>12</v>
      </c>
      <c r="C9" s="23"/>
      <c r="D9" s="35"/>
      <c r="E9" s="36"/>
      <c r="F9" s="36"/>
      <c r="G9" s="37"/>
      <c r="H9" s="1"/>
      <c r="I9" s="1"/>
      <c r="J9" s="1"/>
      <c r="K9" s="1"/>
      <c r="L9" s="1"/>
      <c r="M9" s="1"/>
      <c r="N9" s="1"/>
      <c r="O9" s="1"/>
      <c r="P9" s="1"/>
      <c r="Q9" s="8"/>
      <c r="U9" s="2">
        <v>350</v>
      </c>
      <c r="V9" s="2">
        <v>400</v>
      </c>
      <c r="W9" s="2">
        <v>450</v>
      </c>
      <c r="X9" s="2">
        <v>500</v>
      </c>
      <c r="Y9" s="2">
        <v>660</v>
      </c>
      <c r="Z9" s="2">
        <v>750</v>
      </c>
    </row>
    <row r="10" spans="1:26" ht="22.5" customHeight="1" x14ac:dyDescent="0.45">
      <c r="A10" s="1"/>
      <c r="B10" s="27" t="s">
        <v>13</v>
      </c>
      <c r="C10" s="23"/>
      <c r="D10" s="38"/>
      <c r="E10" s="38"/>
      <c r="F10" s="38"/>
      <c r="G10" s="38"/>
      <c r="H10" s="1"/>
      <c r="I10" s="9"/>
      <c r="J10" s="1"/>
      <c r="L10" s="1"/>
      <c r="M10" s="1"/>
      <c r="N10" s="1"/>
      <c r="O10" s="1"/>
      <c r="P10" s="1"/>
      <c r="Q10" s="8"/>
      <c r="U10" s="2">
        <v>400</v>
      </c>
      <c r="V10" s="2">
        <v>500</v>
      </c>
      <c r="W10" s="2">
        <v>500</v>
      </c>
      <c r="X10" s="2">
        <v>660</v>
      </c>
      <c r="Y10" s="2">
        <v>750</v>
      </c>
      <c r="Z10" s="2">
        <v>900</v>
      </c>
    </row>
    <row r="11" spans="1:26" ht="22.5" customHeight="1" x14ac:dyDescent="0.4">
      <c r="A11" s="1"/>
      <c r="H11" s="1"/>
      <c r="I11" s="9"/>
      <c r="J11" s="1"/>
      <c r="K11" s="1"/>
      <c r="L11" s="1"/>
      <c r="M11" s="1"/>
      <c r="N11" s="1"/>
      <c r="O11" s="1"/>
      <c r="P11" s="1"/>
      <c r="Q11" s="8"/>
      <c r="U11" s="2">
        <v>500</v>
      </c>
      <c r="V11" s="2">
        <v>750</v>
      </c>
      <c r="W11" s="2">
        <v>660</v>
      </c>
      <c r="X11" s="2">
        <v>750</v>
      </c>
      <c r="Y11" s="2">
        <v>900</v>
      </c>
      <c r="Z11" s="2">
        <v>1050</v>
      </c>
    </row>
    <row r="12" spans="1:26" ht="22.5" customHeight="1" x14ac:dyDescent="0.4">
      <c r="A12" s="1"/>
      <c r="B12" s="34" t="s">
        <v>32</v>
      </c>
      <c r="C12" s="28"/>
      <c r="D12" s="29" t="s">
        <v>39</v>
      </c>
      <c r="E12" s="28"/>
      <c r="F12" s="28"/>
      <c r="G12" s="28"/>
      <c r="H12" s="1"/>
      <c r="I12" s="9"/>
      <c r="J12" s="1"/>
      <c r="K12" s="1"/>
      <c r="L12" s="1"/>
      <c r="M12" s="1"/>
      <c r="N12" s="1"/>
      <c r="O12" s="1"/>
      <c r="P12" s="1"/>
      <c r="Q12" s="8"/>
      <c r="U12" s="2">
        <v>750</v>
      </c>
      <c r="W12" s="2">
        <v>750</v>
      </c>
      <c r="X12" s="2">
        <v>900</v>
      </c>
      <c r="Y12" s="2">
        <v>1050</v>
      </c>
    </row>
    <row r="13" spans="1:26" ht="22.5" customHeight="1" x14ac:dyDescent="0.4">
      <c r="A13" s="1"/>
      <c r="B13" s="28"/>
      <c r="C13" s="28"/>
      <c r="D13" s="29" t="s">
        <v>34</v>
      </c>
      <c r="E13" s="29"/>
      <c r="F13" s="29"/>
      <c r="G13" s="29"/>
      <c r="H13" s="1"/>
      <c r="I13" s="9"/>
      <c r="J13" s="1"/>
      <c r="K13" s="1"/>
      <c r="L13" s="1"/>
      <c r="M13" s="1"/>
      <c r="N13" s="1"/>
      <c r="O13" s="1"/>
      <c r="P13" s="1"/>
      <c r="Q13" s="8"/>
      <c r="X13" s="2">
        <v>1050</v>
      </c>
    </row>
    <row r="14" spans="1:26" ht="22.5" customHeight="1" x14ac:dyDescent="0.4">
      <c r="A14" s="1"/>
      <c r="B14" s="28"/>
      <c r="C14" s="28"/>
      <c r="D14" s="29" t="s">
        <v>33</v>
      </c>
      <c r="E14" s="29"/>
      <c r="F14" s="29"/>
      <c r="G14" s="29"/>
      <c r="H14" s="1"/>
      <c r="I14" s="9"/>
      <c r="J14" s="1"/>
      <c r="K14" s="1"/>
      <c r="L14" s="1"/>
      <c r="M14" s="1"/>
      <c r="N14" s="1"/>
      <c r="O14" s="1"/>
      <c r="P14" s="1"/>
      <c r="Q14" s="8"/>
    </row>
    <row r="15" spans="1:26" ht="22.5" customHeight="1" x14ac:dyDescent="0.4">
      <c r="A15" s="1"/>
      <c r="B15" s="29"/>
      <c r="C15" s="28"/>
      <c r="E15" s="28"/>
      <c r="F15" s="28"/>
      <c r="G15" s="28"/>
      <c r="H15" s="1"/>
      <c r="I15" s="9"/>
      <c r="J15" s="1"/>
      <c r="K15" s="1"/>
      <c r="L15" s="1"/>
      <c r="M15" s="1"/>
      <c r="N15" s="1"/>
      <c r="O15" s="1"/>
      <c r="P15" s="1"/>
      <c r="Q15" s="8"/>
      <c r="R15" s="14"/>
    </row>
    <row r="16" spans="1:26" ht="22.5" customHeight="1" x14ac:dyDescent="0.45">
      <c r="A16" s="1"/>
      <c r="B16" s="33" t="s">
        <v>38</v>
      </c>
      <c r="C16" s="28"/>
      <c r="D16" s="32" t="s">
        <v>37</v>
      </c>
      <c r="E16" s="28"/>
      <c r="F16" s="28"/>
      <c r="H16" s="1"/>
      <c r="I16" s="1"/>
      <c r="J16" s="1"/>
      <c r="K16" s="1"/>
      <c r="L16" s="1"/>
      <c r="M16" s="1"/>
      <c r="N16" s="1"/>
      <c r="O16" s="1"/>
      <c r="P16" s="1"/>
      <c r="Q16" s="10"/>
      <c r="R16" s="13"/>
    </row>
    <row r="17" spans="1:26" ht="22.5" customHeight="1" x14ac:dyDescent="0.45">
      <c r="A17" s="1"/>
      <c r="B17" s="29"/>
      <c r="C17" s="28"/>
      <c r="D17" s="32" t="s">
        <v>35</v>
      </c>
      <c r="E17" s="28"/>
      <c r="F17" s="28"/>
      <c r="G17" s="28"/>
      <c r="I17" s="1"/>
      <c r="J17" s="1"/>
      <c r="K17" s="1"/>
      <c r="L17" s="1"/>
      <c r="M17" s="1"/>
      <c r="N17" s="1"/>
      <c r="O17" s="1"/>
      <c r="P17" s="1"/>
      <c r="Q17" s="10"/>
    </row>
    <row r="18" spans="1:26" ht="22.5" customHeight="1" x14ac:dyDescent="0.4">
      <c r="A18" s="1"/>
      <c r="B18" s="29"/>
      <c r="C18" s="28"/>
      <c r="D18" s="29" t="s">
        <v>36</v>
      </c>
      <c r="E18" s="28"/>
      <c r="F18" s="28"/>
      <c r="G18" s="28"/>
      <c r="H18" s="1"/>
      <c r="I18" s="1"/>
      <c r="J18" s="1"/>
      <c r="K18" s="1"/>
      <c r="L18" s="1"/>
      <c r="M18" s="1"/>
      <c r="N18" s="1"/>
      <c r="O18" s="1"/>
      <c r="P18" s="1"/>
      <c r="Q18" s="10"/>
      <c r="R18" s="11"/>
    </row>
    <row r="19" spans="1:26" ht="22.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0"/>
      <c r="R19" s="11"/>
      <c r="S19" s="16"/>
    </row>
    <row r="20" spans="1:26" ht="22.5" customHeight="1" x14ac:dyDescent="0.4">
      <c r="A20" s="1"/>
      <c r="B20" s="18" t="s">
        <v>0</v>
      </c>
      <c r="C20" s="18" t="s">
        <v>1</v>
      </c>
      <c r="D20" s="18" t="s">
        <v>3</v>
      </c>
      <c r="E20" s="18" t="s">
        <v>31</v>
      </c>
      <c r="F20" s="18" t="s">
        <v>2</v>
      </c>
      <c r="G20" s="18" t="s">
        <v>25</v>
      </c>
      <c r="H20" s="18" t="s">
        <v>23</v>
      </c>
      <c r="I20" s="18" t="s">
        <v>24</v>
      </c>
      <c r="J20" s="19" t="s">
        <v>26</v>
      </c>
      <c r="K20" s="18" t="s">
        <v>27</v>
      </c>
      <c r="L20" s="18" t="s">
        <v>28</v>
      </c>
      <c r="M20" s="18" t="s">
        <v>29</v>
      </c>
      <c r="N20" s="18" t="s">
        <v>4</v>
      </c>
      <c r="O20" s="18" t="s">
        <v>5</v>
      </c>
      <c r="P20" s="18" t="s">
        <v>21</v>
      </c>
      <c r="Q20" s="20" t="s">
        <v>14</v>
      </c>
      <c r="R20" s="12"/>
    </row>
    <row r="21" spans="1:26" s="15" customFormat="1" ht="25.5" customHeight="1" x14ac:dyDescent="0.4">
      <c r="A21" s="22">
        <v>1</v>
      </c>
      <c r="B21" s="24"/>
      <c r="C21" s="24"/>
      <c r="D21" s="24"/>
      <c r="E21" s="24"/>
      <c r="F21" s="25" t="str">
        <f t="shared" ref="F21:F40" si="0">IF(D21="","",IF(D21="geel","gas",IF(D21="grijs","telecom",IF(D21="groen","CAI",IF(D21="blauw","water",IF(D21="rood","elektra",""))))))</f>
        <v/>
      </c>
      <c r="G21" s="26" t="str">
        <f t="shared" ref="G21:G40" si="1">IF(C21="","",1200)</f>
        <v/>
      </c>
      <c r="H21" s="24"/>
      <c r="I21" s="24"/>
      <c r="J21" s="24"/>
      <c r="K21" s="26" t="str" cm="1">
        <f t="array" ref="K21">_xlfn.IFS(B21="","",B21&gt;=1,90)</f>
        <v/>
      </c>
      <c r="L21" s="24"/>
      <c r="M21" s="26" t="str" cm="1">
        <f t="array" ref="M21">_xlfn.IFS(B21="","",B21=1,90,B21=2,90,+B21&gt;=3,45)</f>
        <v/>
      </c>
      <c r="N21" s="24"/>
      <c r="O21" s="24"/>
      <c r="P21" s="24"/>
      <c r="Q21" s="25" t="str" cm="1">
        <f t="array" ref="Q21">IFERROR(_xlfn.IFS(OR(B21=""),"Vul type in!",OR(C21=""),"Vul aantal in",OR(D21=""),"Kies kleur",OR(AND(E21="ø50",D21="geel")),"Geel bestaat niet in 50mm",OR(AND(E21="ø63",NOT(D21="geel"))),"Alleen geel in 63mm",OR(E21=""),"Kies diameter",OR(G21=""),"Vul hoogte in",OR(H21=""),"Vul lengte in",OR(I21=""),"Vul sprong in",OR(AND(B21&gt;2,I21&lt;600)),"Sprong moet minimaal 600mm zijn",OR(AND(B21&lt;3,I21&lt;800)),"Sprong moet minimaal 800mm zijn",OR(J21=""),"Vul R1 in",OR(K21=""),"Vul H1 in",OR(AND(B21&lt;2,K21&gt;90),AND(B21&lt;2,K21&lt;90),AND(B21&gt;2,K21&lt;90)),"H1 is 90 graden",OR(AND(B21&gt;2,K21&gt;90)),"H1 max. 115 graden",OR(L21=""),"Vul R2 in",OR(M21=""),"Vul H2 in",OR(M21=45),"H2 standaard 45 graden",OR(AND(B21&lt;2,M21&gt;90),AND(B21&lt;2,M21&lt;90)),"H2 is 90 graden",OR(AND(CEILING((H21-(I21/TAN(RADIANS((M21)))+(TAN(RADIANS(M21/2))*L21)))+(I21/SIN(RADIANS((M21)))-(TAN(RADIANS(M21/2))*L21))+(G21-(TAN(RADIANS(K21/2))*J21))+((PI()*J21*2)/(360/K21))+((PI()*L21*2)/(360/M21)),200)&gt;10000,N21="ja")),"Bocht kan niet uit 1 stuk",OR(AND(E21="ø50",J21&lt;350)),"R1 moet minimaal 350 zijn",OR(AND(E21="ø63",J21&lt;400)),"R1 moet minimaal 400 zijn",OR(AND(E21="ø75",J21&lt;450)),"R1 moet minimaal 450 zijn",OR(AND(E21="ø110",J21&lt;500)),"R1 moet minimaal 500 zijn",OR(AND(E21="ø125",J21&lt;660)),"R1 moet minimaal 660 zijn",OR(AND(E21="ø160",J21&lt;750)),"R1 moet minimaal 750 zijn",OR(AND(E21="ø50",G21&gt;0,L21&lt;350)),"R2 moet minimaal 350 zijn",OR(AND(E21="ø63",G21&gt;0,L21&lt;400)),"R2 moet minimaal 400 zijn",OR(AND(E21="ø75",G21&gt;0,L21&lt;450)),"R2 moet minimaal 450 zijn",OR(AND(E21="ø110",G21&gt;0,L21&lt;500)),"R2 moet minimaal 500 zijn",OR(AND(E21="ø125",G21&gt;0,L21&lt;660)),"R2 moet minimaal 660 zijn",OR(AND(E21="ø160",G21&gt;0,L21&lt;750)),"R2 moet minimaal 750 zijn",OR(AND(B21&gt;=3,M21&gt;=90)),"H2 kleiner dan 90 graden",OR(N21=""),"Uit 1 stuk?",OR(O21=""),"Trekkoord?"),CEILING((H21-(I21/TAN(RADIANS((M21)))+(TAN(RADIANS(M21/2))*L21)))+(I21/SIN(RADIANS((M21)))-(TAN(RADIANS(M21/2))*L21))+(G21-(TAN(RADIANS(K21/2))*J21))+((PI()*J21*2)/(360/K21))+((PI()*L21*2)/(360/M21)),200))</f>
        <v>Vul type in!</v>
      </c>
      <c r="R21" s="13"/>
      <c r="S21" s="13"/>
      <c r="T21" s="13"/>
      <c r="U21" s="13"/>
      <c r="V21" s="13"/>
      <c r="W21" s="13"/>
      <c r="X21" s="13"/>
      <c r="Y21" s="13"/>
      <c r="Z21" s="13"/>
    </row>
    <row r="22" spans="1:26" s="15" customFormat="1" ht="25.5" customHeight="1" x14ac:dyDescent="0.4">
      <c r="A22" s="22">
        <v>2</v>
      </c>
      <c r="B22" s="24"/>
      <c r="C22" s="24"/>
      <c r="D22" s="24"/>
      <c r="E22" s="24"/>
      <c r="F22" s="25" t="str">
        <f t="shared" si="0"/>
        <v/>
      </c>
      <c r="G22" s="26" t="str">
        <f t="shared" si="1"/>
        <v/>
      </c>
      <c r="H22" s="24"/>
      <c r="I22" s="24"/>
      <c r="J22" s="24"/>
      <c r="K22" s="26" t="str" cm="1">
        <f t="array" ref="K22">_xlfn.IFS(B22="","",B22&gt;=1,90)</f>
        <v/>
      </c>
      <c r="L22" s="24"/>
      <c r="M22" s="26" t="str" cm="1">
        <f t="array" ref="M22">_xlfn.IFS(B22="","",B22=1,90,B22=2,90,+B22&gt;=3,45)</f>
        <v/>
      </c>
      <c r="N22" s="24"/>
      <c r="O22" s="24"/>
      <c r="P22" s="24"/>
      <c r="Q22" s="25" t="str" cm="1">
        <f t="array" ref="Q22">IF(B21="","",IFERROR(_xlfn.IFS(OR(B22=""),"Vul type in!",OR(C22=""),"Vul aantal in",OR(D22=""),"Kies kleur",OR(AND(E22="ø50",D22="geel")),"Geel bestaat niet in 50mm",OR(AND(E22="ø63",NOT(D22="geel"))),"Alleen geel in 63mm",OR(E22=""),"Kies diameter",OR(G22=""),"Vul hoogte in",OR(H22=""),"Vul lengte in",OR(I22=""),"Vul sprong in",OR(AND(B22&gt;2,I22&lt;600)),"Sprong moet minimaal 600mm zijn",OR(AND(B22&lt;3,I22&lt;800)),"Sprong moet minimaal 800mm zijn",OR(J22=""),"Vul R1 in",OR(K22=""),"Vul H1 in",OR(AND(B22&lt;2,K22&gt;90),AND(B22&lt;2,K22&lt;90),AND(B22&gt;2,K22&lt;90)),"H1 is 90 graden",OR(AND(B21&gt;2,K21&gt;90)),"H1 max. 115 graden",OR(L22=""),"Vul R2 in",OR(M22=""),"Vul H2 in",OR(M22=45),"H2 standaard 45 graden",OR(AND(B22&lt;2,M22&gt;90),AND(B22&lt;2,M22&lt;90)),"H2 is 90 graden",OR(AND(CEILING((H22-(I22/TAN(RADIANS((M22)))+(TAN(RADIANS(M22/2))*L22)))+(I22/SIN(RADIANS((M22)))-(TAN(RADIANS(M22/2))*L22))+(G22-(TAN(RADIANS(K22/2))*J22))+((PI()*J22*2)/(360/K22))+((PI()*L22*2)/(360/M22)),200)&gt;10000,N22="ja")),"Bocht kan niet uit 1 stuk",OR(AND(E22="ø50",J22&lt;350)),"R1 moet minimaal 350 zijn",OR(AND(E22="ø63",J22&lt;400)),"R1 moet minimaal 400 zijn",OR(AND(E22="ø75",J22&lt;450)),"R1 moet minimaal 450 zijn",OR(AND(E22="ø110",J22&lt;500)),"R1 moet minimaal 500 zijn",OR(AND(E22="ø125",J22&lt;660)),"R1 moet minimaal 660 zijn",OR(AND(E22="ø160",J22&lt;750)),"R1 moet minimaal 750 zijn",OR(AND(E22="ø50",G22&gt;0,L22&lt;350)),"R2 moet minimaal 350 zijn",OR(AND(E22="ø63",G22&gt;0,L22&lt;400)),"R2 moet minimaal 400 zijn",OR(AND(E22="ø75",G22&gt;0,L22&lt;450)),"R2 moet minimaal 450 zijn",OR(AND(E22="ø110",G22&gt;0,L22&lt;500)),"R2 moet minimaal 500 zijn",OR(AND(E22="ø125",G22&gt;0,L22&lt;660)),"R2 moet minimaal 660 zijn",OR(AND(E22="ø160",G22&gt;0,L22&lt;750)),"R2 moet minimaal 750 zijn",OR(AND(B22&gt;=3,M22&gt;=90)),"H2 kleiner dan 90 graden",OR(N22=""),"Uit 1 stuk?",OR(O22=""),"Trekkoord?"),CEILING((H22-(I22/TAN(RADIANS((M22)))+(TAN(RADIANS(M22/2))*L22)))+(I22/SIN(RADIANS((M22)))-(TAN(RADIANS(M22/2))*L22))+(G22-(TAN(RADIANS(K22/2))*J22))+((PI()*J22*2)/(360/K22))+((PI()*L22*2)/(360/M22)),200)))</f>
        <v/>
      </c>
      <c r="R22" s="13"/>
      <c r="S22" s="13"/>
      <c r="T22" s="13"/>
      <c r="U22" s="13"/>
      <c r="V22" s="13"/>
      <c r="W22" s="13"/>
      <c r="X22" s="13"/>
      <c r="Y22" s="13"/>
      <c r="Z22" s="13"/>
    </row>
    <row r="23" spans="1:26" s="15" customFormat="1" ht="25.5" customHeight="1" x14ac:dyDescent="0.4">
      <c r="A23" s="22">
        <v>3</v>
      </c>
      <c r="B23" s="24"/>
      <c r="C23" s="24"/>
      <c r="D23" s="24"/>
      <c r="E23" s="24"/>
      <c r="F23" s="25" t="str">
        <f t="shared" si="0"/>
        <v/>
      </c>
      <c r="G23" s="26" t="str">
        <f t="shared" si="1"/>
        <v/>
      </c>
      <c r="H23" s="24"/>
      <c r="I23" s="24"/>
      <c r="J23" s="24"/>
      <c r="K23" s="26" t="str" cm="1">
        <f t="array" ref="K23">_xlfn.IFS(B23="","",B23&gt;=1,90)</f>
        <v/>
      </c>
      <c r="L23" s="24"/>
      <c r="M23" s="26" t="str" cm="1">
        <f t="array" ref="M23">_xlfn.IFS(B23="","",B23=1,90,B23=2,90,+B23&gt;=3,45)</f>
        <v/>
      </c>
      <c r="N23" s="24"/>
      <c r="O23" s="24"/>
      <c r="P23" s="24"/>
      <c r="Q23" s="25" t="str" cm="1">
        <f t="array" ref="Q23">IF(B22="","",IFERROR(_xlfn.IFS(OR(B23=""),"Vul type in!",OR(C23=""),"Vul aantal in",OR(D23=""),"Kies kleur",OR(AND(E23="ø50",D23="geel")),"Geel bestaat niet in 50mm",OR(AND(E23="ø63",NOT(D23="geel"))),"Alleen geel in 63mm",OR(E23=""),"Kies diameter",OR(G23=""),"Vul hoogte in",OR(H23=""),"Vul lengte in",OR(I23=""),"Vul sprong in",OR(AND(B23&gt;2,I23&lt;600)),"Sprong moet minimaal 600mm zijn",OR(AND(B23&lt;3,I23&lt;800)),"Sprong moet minimaal 800mm zijn",OR(J23=""),"Vul R1 in",OR(K23=""),"Vul H1 in",OR(AND(B23&lt;2,K23&gt;90),AND(B23&lt;2,K23&lt;90),AND(B23&gt;2,K23&lt;90)),"H1 is 90 graden",OR(AND(B22&gt;2,K22&gt;90)),"H1 max. 115 graden",OR(L23=""),"Vul R2 in",OR(M23=""),"Vul H2 in",OR(M23=45),"H2 standaard 45 graden",OR(AND(B23&lt;2,M23&gt;90),AND(B23&lt;2,M23&lt;90)),"H2 is 90 graden",OR(AND(CEILING((H23-(I23/TAN(RADIANS((M23)))+(TAN(RADIANS(M23/2))*L23)))+(I23/SIN(RADIANS((M23)))-(TAN(RADIANS(M23/2))*L23))+(G23-(TAN(RADIANS(K23/2))*J23))+((PI()*J23*2)/(360/K23))+((PI()*L23*2)/(360/M23)),200)&gt;10000,N23="ja")),"Bocht kan niet uit 1 stuk",OR(AND(E23="ø50",J23&lt;350)),"R1 moet minimaal 350 zijn",OR(AND(E23="ø63",J23&lt;400)),"R1 moet minimaal 400 zijn",OR(AND(E23="ø75",J23&lt;450)),"R1 moet minimaal 450 zijn",OR(AND(E23="ø110",J23&lt;500)),"R1 moet minimaal 500 zijn",OR(AND(E23="ø125",J23&lt;660)),"R1 moet minimaal 660 zijn",OR(AND(E23="ø160",J23&lt;750)),"R1 moet minimaal 750 zijn",OR(AND(E23="ø50",G23&gt;0,L23&lt;350)),"R2 moet minimaal 350 zijn",OR(AND(E23="ø63",G23&gt;0,L23&lt;400)),"R2 moet minimaal 400 zijn",OR(AND(E23="ø75",G23&gt;0,L23&lt;450)),"R2 moet minimaal 450 zijn",OR(AND(E23="ø110",G23&gt;0,L23&lt;500)),"R2 moet minimaal 500 zijn",OR(AND(E23="ø125",G23&gt;0,L23&lt;660)),"R2 moet minimaal 660 zijn",OR(AND(E23="ø160",G23&gt;0,L23&lt;750)),"R2 moet minimaal 750 zijn",OR(AND(B23&gt;=3,M23&gt;=90)),"H2 kleiner dan 90 graden",OR(N23=""),"Uit 1 stuk?",OR(O23=""),"Trekkoord?"),CEILING((H23-(I23/TAN(RADIANS((M23)))+(TAN(RADIANS(M23/2))*L23)))+(I23/SIN(RADIANS((M23)))-(TAN(RADIANS(M23/2))*L23))+(G23-(TAN(RADIANS(K23/2))*J23))+((PI()*J23*2)/(360/K23))+((PI()*L23*2)/(360/M23)),200)))</f>
        <v/>
      </c>
      <c r="R23" s="13"/>
      <c r="S23" s="14"/>
    </row>
    <row r="24" spans="1:26" s="15" customFormat="1" ht="25.5" customHeight="1" x14ac:dyDescent="0.4">
      <c r="A24" s="22">
        <v>4</v>
      </c>
      <c r="B24" s="24"/>
      <c r="C24" s="24"/>
      <c r="D24" s="24"/>
      <c r="E24" s="24"/>
      <c r="F24" s="25" t="str">
        <f t="shared" si="0"/>
        <v/>
      </c>
      <c r="G24" s="26" t="str">
        <f t="shared" si="1"/>
        <v/>
      </c>
      <c r="H24" s="24"/>
      <c r="I24" s="24"/>
      <c r="J24" s="24"/>
      <c r="K24" s="26" t="str" cm="1">
        <f t="array" ref="K24">_xlfn.IFS(B24="","",B24&gt;=1,90)</f>
        <v/>
      </c>
      <c r="L24" s="24"/>
      <c r="M24" s="26" t="str" cm="1">
        <f t="array" ref="M24">_xlfn.IFS(B24="","",B24=1,90,B24=2,90,+B24&gt;=3,45)</f>
        <v/>
      </c>
      <c r="N24" s="24"/>
      <c r="O24" s="24"/>
      <c r="P24" s="24"/>
      <c r="Q24" s="25" t="str" cm="1">
        <f t="array" ref="Q24">IF(B23="","",IFERROR(_xlfn.IFS(OR(B24=""),"Vul type in!",OR(C24=""),"Vul aantal in",OR(D24=""),"Kies kleur",OR(AND(E24="ø50",D24="geel")),"Geel bestaat niet in 50mm",OR(AND(E24="ø63",NOT(D24="geel"))),"Alleen geel in 63mm",OR(E24=""),"Kies diameter",OR(G24=""),"Vul hoogte in",OR(H24=""),"Vul lengte in",OR(I24=""),"Vul sprong in",OR(AND(B24&gt;2,I24&lt;600)),"Sprong moet minimaal 600mm zijn",OR(AND(B24&lt;3,I24&lt;800)),"Sprong moet minimaal 800mm zijn",OR(J24=""),"Vul R1 in",OR(K24=""),"Vul H1 in",OR(AND(B24&lt;2,K24&gt;90),AND(B24&lt;2,K24&lt;90),AND(B24&gt;2,K24&lt;90)),"H1 is 90 graden",OR(AND(B23&gt;2,K23&gt;90)),"H1 max. 115 graden",OR(L24=""),"Vul R2 in",OR(M24=""),"Vul H2 in",OR(M24=45),"H2 standaard 45 graden",OR(AND(B24&lt;2,M24&gt;90),AND(B24&lt;2,M24&lt;90)),"H2 is 90 graden",OR(AND(CEILING((H24-(I24/TAN(RADIANS((M24)))+(TAN(RADIANS(M24/2))*L24)))+(I24/SIN(RADIANS((M24)))-(TAN(RADIANS(M24/2))*L24))+(G24-(TAN(RADIANS(K24/2))*J24))+((PI()*J24*2)/(360/K24))+((PI()*L24*2)/(360/M24)),200)&gt;10000,N24="ja")),"Bocht kan niet uit 1 stuk",OR(AND(E24="ø50",J24&lt;350)),"R1 moet minimaal 350 zijn",OR(AND(E24="ø63",J24&lt;400)),"R1 moet minimaal 400 zijn",OR(AND(E24="ø75",J24&lt;450)),"R1 moet minimaal 450 zijn",OR(AND(E24="ø110",J24&lt;500)),"R1 moet minimaal 500 zijn",OR(AND(E24="ø125",J24&lt;660)),"R1 moet minimaal 660 zijn",OR(AND(E24="ø160",J24&lt;750)),"R1 moet minimaal 750 zijn",OR(AND(E24="ø50",G24&gt;0,L24&lt;350)),"R2 moet minimaal 350 zijn",OR(AND(E24="ø63",G24&gt;0,L24&lt;400)),"R2 moet minimaal 400 zijn",OR(AND(E24="ø75",G24&gt;0,L24&lt;450)),"R2 moet minimaal 450 zijn",OR(AND(E24="ø110",G24&gt;0,L24&lt;500)),"R2 moet minimaal 500 zijn",OR(AND(E24="ø125",G24&gt;0,L24&lt;660)),"R2 moet minimaal 660 zijn",OR(AND(E24="ø160",G24&gt;0,L24&lt;750)),"R2 moet minimaal 750 zijn",OR(AND(B24&gt;=3,M24&gt;=90)),"H2 kleiner dan 90 graden",OR(N24=""),"Uit 1 stuk?",OR(O24=""),"Trekkoord?"),CEILING((H24-(I24/TAN(RADIANS((M24)))+(TAN(RADIANS(M24/2))*L24)))+(I24/SIN(RADIANS((M24)))-(TAN(RADIANS(M24/2))*L24))+(G24-(TAN(RADIANS(K24/2))*J24))+((PI()*J24*2)/(360/K24))+((PI()*L24*2)/(360/M24)),200)))</f>
        <v/>
      </c>
      <c r="R24" s="13"/>
      <c r="S24" s="14"/>
    </row>
    <row r="25" spans="1:26" s="15" customFormat="1" ht="25.5" customHeight="1" x14ac:dyDescent="0.4">
      <c r="A25" s="22">
        <v>5</v>
      </c>
      <c r="B25" s="24"/>
      <c r="C25" s="24"/>
      <c r="D25" s="24"/>
      <c r="E25" s="24"/>
      <c r="F25" s="25" t="str">
        <f t="shared" si="0"/>
        <v/>
      </c>
      <c r="G25" s="26" t="str">
        <f t="shared" si="1"/>
        <v/>
      </c>
      <c r="H25" s="24"/>
      <c r="I25" s="24"/>
      <c r="J25" s="24"/>
      <c r="K25" s="26" t="str" cm="1">
        <f t="array" ref="K25">_xlfn.IFS(B25="","",B25&gt;=1,90)</f>
        <v/>
      </c>
      <c r="L25" s="24"/>
      <c r="M25" s="26" t="str" cm="1">
        <f t="array" ref="M25">_xlfn.IFS(B25="","",B25=1,90,B25=2,90,+B25&gt;=3,45)</f>
        <v/>
      </c>
      <c r="N25" s="24"/>
      <c r="O25" s="24"/>
      <c r="P25" s="24"/>
      <c r="Q25" s="25" t="str" cm="1">
        <f t="array" ref="Q25">IF(B24="","",IFERROR(_xlfn.IFS(OR(B25=""),"Vul type in!",OR(C25=""),"Vul aantal in",OR(D25=""),"Kies kleur",OR(AND(E25="ø50",D25="geel")),"Geel bestaat niet in 50mm",OR(AND(E25="ø63",NOT(D25="geel"))),"Alleen geel in 63mm",OR(E25=""),"Kies diameter",OR(G25=""),"Vul hoogte in",OR(H25=""),"Vul lengte in",OR(I25=""),"Vul sprong in",OR(AND(B25&gt;2,I25&lt;600)),"Sprong moet minimaal 600mm zijn",OR(AND(B25&lt;3,I25&lt;800)),"Sprong moet minimaal 800mm zijn",OR(J25=""),"Vul R1 in",OR(K25=""),"Vul H1 in",OR(AND(B25&lt;2,K25&gt;90),AND(B25&lt;2,K25&lt;90),AND(B25&gt;2,K25&lt;90)),"H1 is 90 graden",OR(AND(B24&gt;2,K24&gt;90)),"H1 max. 115 graden",OR(L25=""),"Vul R2 in",OR(M25=""),"Vul H2 in",OR(M25=45),"H2 standaard 45 graden",OR(AND(B25&lt;2,M25&gt;90),AND(B25&lt;2,M25&lt;90)),"H2 is 90 graden",OR(AND(CEILING((H25-(I25/TAN(RADIANS((M25)))+(TAN(RADIANS(M25/2))*L25)))+(I25/SIN(RADIANS((M25)))-(TAN(RADIANS(M25/2))*L25))+(G25-(TAN(RADIANS(K25/2))*J25))+((PI()*J25*2)/(360/K25))+((PI()*L25*2)/(360/M25)),200)&gt;10000,N25="ja")),"Bocht kan niet uit 1 stuk",OR(AND(E25="ø50",J25&lt;350)),"R1 moet minimaal 350 zijn",OR(AND(E25="ø63",J25&lt;400)),"R1 moet minimaal 400 zijn",OR(AND(E25="ø75",J25&lt;450)),"R1 moet minimaal 450 zijn",OR(AND(E25="ø110",J25&lt;500)),"R1 moet minimaal 500 zijn",OR(AND(E25="ø125",J25&lt;660)),"R1 moet minimaal 660 zijn",OR(AND(E25="ø160",J25&lt;750)),"R1 moet minimaal 750 zijn",OR(AND(E25="ø50",G25&gt;0,L25&lt;350)),"R2 moet minimaal 350 zijn",OR(AND(E25="ø63",G25&gt;0,L25&lt;400)),"R2 moet minimaal 400 zijn",OR(AND(E25="ø75",G25&gt;0,L25&lt;450)),"R2 moet minimaal 450 zijn",OR(AND(E25="ø110",G25&gt;0,L25&lt;500)),"R2 moet minimaal 500 zijn",OR(AND(E25="ø125",G25&gt;0,L25&lt;660)),"R2 moet minimaal 660 zijn",OR(AND(E25="ø160",G25&gt;0,L25&lt;750)),"R2 moet minimaal 750 zijn",OR(AND(B25&gt;=3,M25&gt;=90)),"H2 kleiner dan 90 graden",OR(N25=""),"Uit 1 stuk?",OR(O25=""),"Trekkoord?"),CEILING((H25-(I25/TAN(RADIANS((M25)))+(TAN(RADIANS(M25/2))*L25)))+(I25/SIN(RADIANS((M25)))-(TAN(RADIANS(M25/2))*L25))+(G25-(TAN(RADIANS(K25/2))*J25))+((PI()*J25*2)/(360/K25))+((PI()*L25*2)/(360/M25)),200)))</f>
        <v/>
      </c>
      <c r="R25" s="13"/>
      <c r="S25" s="14"/>
    </row>
    <row r="26" spans="1:26" s="15" customFormat="1" ht="25.5" hidden="1" customHeight="1" x14ac:dyDescent="0.4">
      <c r="A26" s="22">
        <v>6</v>
      </c>
      <c r="B26" s="24"/>
      <c r="C26" s="24"/>
      <c r="D26" s="24"/>
      <c r="E26" s="24"/>
      <c r="F26" s="25" t="str">
        <f t="shared" si="0"/>
        <v/>
      </c>
      <c r="G26" s="26" t="str">
        <f t="shared" si="1"/>
        <v/>
      </c>
      <c r="H26" s="24"/>
      <c r="I26" s="24"/>
      <c r="J26" s="24"/>
      <c r="K26" s="26" t="str" cm="1">
        <f t="array" ref="K26">_xlfn.IFS(B26="","",B26&gt;=1,90)</f>
        <v/>
      </c>
      <c r="L26" s="24"/>
      <c r="M26" s="26" t="str" cm="1">
        <f t="array" ref="M26">_xlfn.IFS(B26="","",B26=1,90,B26=2,90,+B26&gt;=3,45)</f>
        <v/>
      </c>
      <c r="N26" s="24"/>
      <c r="O26" s="24"/>
      <c r="P26" s="24"/>
      <c r="Q26" s="25" t="str" cm="1">
        <f t="array" ref="Q26">IF(B25="","",IFERROR(_xlfn.IFS(OR(B26=""),"Vul type in!",OR(C26=""),"Vul aantal in",OR(D26=""),"Kies kleur",OR(AND(E26="ø50",D26="geel")),"Geel bestaat niet in 50mm",OR(AND(E26="ø63",NOT(D26="geel"))),"Alleen geel in 63mm",OR(E26=""),"Kies diameter",OR(G26=""),"Vul hoogte in",OR(H26=""),"Vul lengte in",OR(I26=""),"Vul sprong in",OR(AND(B26&gt;2,I26&lt;600)),"Sprong moet minimaal 600mm zijn",OR(AND(B26&lt;3,I26&lt;800)),"Sprong moet minimaal 800mm zijn",OR(J26=""),"Vul R1 in",OR(K26=""),"Vul H1 in",OR(AND(B26&lt;2,K26&gt;90),AND(B26&lt;2,K26&lt;90),AND(B26&gt;2,K26&lt;90)),"H1 is 90 graden",OR(AND(B25&gt;2,K25&gt;90)),"H1 max. 115 graden",OR(L26=""),"Vul R2 in",OR(M26=""),"Vul H2 in",OR(M26=45),"H2 standaard 45 graden",OR(AND(B26&lt;2,M26&gt;90),AND(B26&lt;2,M26&lt;90)),"H2 is 90 graden",OR(AND(CEILING((H26-(I26/TAN(RADIANS((M26)))+(TAN(RADIANS(M26/2))*L26)))+(I26/SIN(RADIANS((M26)))-(TAN(RADIANS(M26/2))*L26))+(G26-(TAN(RADIANS(K26/2))*J26))+((PI()*J26*2)/(360/K26))+((PI()*L26*2)/(360/M26)),200)&gt;10000,N26="ja")),"Bocht kan niet uit 1 stuk",OR(AND(E26="ø50",J26&lt;350)),"R1 moet minimaal 350 zijn",OR(AND(E26="ø63",J26&lt;400)),"R1 moet minimaal 400 zijn",OR(AND(E26="ø75",J26&lt;450)),"R1 moet minimaal 450 zijn",OR(AND(E26="ø110",J26&lt;500)),"R1 moet minimaal 500 zijn",OR(AND(E26="ø125",J26&lt;660)),"R1 moet minimaal 660 zijn",OR(AND(E26="ø160",J26&lt;750)),"R1 moet minimaal 750 zijn",OR(AND(E26="ø50",G26&gt;0,L26&lt;350)),"R2 moet minimaal 350 zijn",OR(AND(E26="ø63",G26&gt;0,L26&lt;400)),"R2 moet minimaal 400 zijn",OR(AND(E26="ø75",G26&gt;0,L26&lt;450)),"R2 moet minimaal 450 zijn",OR(AND(E26="ø110",G26&gt;0,L26&lt;500)),"R2 moet minimaal 500 zijn",OR(AND(E26="ø125",G26&gt;0,L26&lt;660)),"R2 moet minimaal 660 zijn",OR(AND(E26="ø160",G26&gt;0,L26&lt;750)),"R2 moet minimaal 750 zijn",OR(AND(B26&gt;=3,M26&gt;=90)),"H2 kleiner dan 90 graden",OR(N26=""),"Uit 1 stuk?",OR(O26=""),"Trekkoord?"),CEILING((H26-(I26/TAN(RADIANS((M26)))+(TAN(RADIANS(M26/2))*L26)))+(I26/SIN(RADIANS((M26)))-(TAN(RADIANS(M26/2))*L26))+(G26-(TAN(RADIANS(K26/2))*J26))+((PI()*J26*2)/(360/K26))+((PI()*L26*2)/(360/M26)),200)))</f>
        <v/>
      </c>
      <c r="R26" s="13"/>
      <c r="S26" s="14"/>
    </row>
    <row r="27" spans="1:26" s="15" customFormat="1" ht="25.5" customHeight="1" x14ac:dyDescent="0.4">
      <c r="A27" s="22">
        <v>7</v>
      </c>
      <c r="B27" s="24"/>
      <c r="C27" s="24"/>
      <c r="D27" s="24"/>
      <c r="E27" s="24"/>
      <c r="F27" s="25" t="str">
        <f t="shared" si="0"/>
        <v/>
      </c>
      <c r="G27" s="26" t="str">
        <f t="shared" si="1"/>
        <v/>
      </c>
      <c r="H27" s="24"/>
      <c r="I27" s="24"/>
      <c r="J27" s="24"/>
      <c r="K27" s="26" t="str" cm="1">
        <f t="array" ref="K27">_xlfn.IFS(B27="","",B27&gt;=1,90)</f>
        <v/>
      </c>
      <c r="L27" s="24"/>
      <c r="M27" s="26" t="str" cm="1">
        <f t="array" ref="M27">_xlfn.IFS(B27="","",B27=1,90,B27=2,90,+B27&gt;=3,45)</f>
        <v/>
      </c>
      <c r="N27" s="24"/>
      <c r="O27" s="24"/>
      <c r="P27" s="24"/>
      <c r="Q27" s="25" t="str" cm="1">
        <f t="array" ref="Q27">IF(B26="","",IFERROR(_xlfn.IFS(OR(B27=""),"Vul type in!",OR(C27=""),"Vul aantal in",OR(D27=""),"Kies kleur",OR(AND(E27="ø50",D27="geel")),"Geel bestaat niet in 50mm",OR(AND(E27="ø63",NOT(D27="geel"))),"Alleen geel in 63mm",OR(E27=""),"Kies diameter",OR(G27=""),"Vul hoogte in",OR(H27=""),"Vul lengte in",OR(I27=""),"Vul sprong in",OR(AND(B27&gt;2,I27&lt;600)),"Sprong moet minimaal 600mm zijn",OR(AND(B27&lt;3,I27&lt;800)),"Sprong moet minimaal 800mm zijn",OR(J27=""),"Vul R1 in",OR(K27=""),"Vul H1 in",OR(AND(B27&lt;2,K27&gt;90),AND(B27&lt;2,K27&lt;90),AND(B27&gt;2,K27&lt;90)),"H1 is 90 graden",OR(AND(B26&gt;2,K26&gt;90)),"H1 max. 115 graden",OR(L27=""),"Vul R2 in",OR(M27=""),"Vul H2 in",OR(M27=45),"H2 standaard 45 graden",OR(AND(B27&lt;2,M27&gt;90),AND(B27&lt;2,M27&lt;90)),"H2 is 90 graden",OR(AND(CEILING((H27-(I27/TAN(RADIANS((M27)))+(TAN(RADIANS(M27/2))*L27)))+(I27/SIN(RADIANS((M27)))-(TAN(RADIANS(M27/2))*L27))+(G27-(TAN(RADIANS(K27/2))*J27))+((PI()*J27*2)/(360/K27))+((PI()*L27*2)/(360/M27)),200)&gt;10000,N27="ja")),"Bocht kan niet uit 1 stuk",OR(AND(E27="ø50",J27&lt;350)),"R1 moet minimaal 350 zijn",OR(AND(E27="ø63",J27&lt;400)),"R1 moet minimaal 400 zijn",OR(AND(E27="ø75",J27&lt;450)),"R1 moet minimaal 450 zijn",OR(AND(E27="ø110",J27&lt;500)),"R1 moet minimaal 500 zijn",OR(AND(E27="ø125",J27&lt;660)),"R1 moet minimaal 660 zijn",OR(AND(E27="ø160",J27&lt;750)),"R1 moet minimaal 750 zijn",OR(AND(E27="ø50",G27&gt;0,L27&lt;350)),"R2 moet minimaal 350 zijn",OR(AND(E27="ø63",G27&gt;0,L27&lt;400)),"R2 moet minimaal 400 zijn",OR(AND(E27="ø75",G27&gt;0,L27&lt;450)),"R2 moet minimaal 450 zijn",OR(AND(E27="ø110",G27&gt;0,L27&lt;500)),"R2 moet minimaal 500 zijn",OR(AND(E27="ø125",G27&gt;0,L27&lt;660)),"R2 moet minimaal 660 zijn",OR(AND(E27="ø160",G27&gt;0,L27&lt;750)),"R2 moet minimaal 750 zijn",OR(AND(B27&gt;=3,M27&gt;=90)),"H2 kleiner dan 90 graden",OR(N27=""),"Uit 1 stuk?",OR(O27=""),"Trekkoord?"),CEILING((H27-(I27/TAN(RADIANS((M27)))+(TAN(RADIANS(M27/2))*L27)))+(I27/SIN(RADIANS((M27)))-(TAN(RADIANS(M27/2))*L27))+(G27-(TAN(RADIANS(K27/2))*J27))+((PI()*J27*2)/(360/K27))+((PI()*L27*2)/(360/M27)),200)))</f>
        <v/>
      </c>
      <c r="R27" s="13"/>
      <c r="S27" s="14"/>
    </row>
    <row r="28" spans="1:26" s="15" customFormat="1" ht="25.5" customHeight="1" x14ac:dyDescent="0.4">
      <c r="A28" s="22">
        <v>8</v>
      </c>
      <c r="B28" s="24"/>
      <c r="C28" s="24"/>
      <c r="D28" s="24"/>
      <c r="E28" s="24"/>
      <c r="F28" s="25" t="str">
        <f t="shared" si="0"/>
        <v/>
      </c>
      <c r="G28" s="26" t="str">
        <f t="shared" si="1"/>
        <v/>
      </c>
      <c r="H28" s="24"/>
      <c r="I28" s="24"/>
      <c r="J28" s="24"/>
      <c r="K28" s="26" t="str" cm="1">
        <f t="array" ref="K28">_xlfn.IFS(B28="","",B28&gt;=1,90)</f>
        <v/>
      </c>
      <c r="L28" s="24"/>
      <c r="M28" s="26" t="str" cm="1">
        <f t="array" ref="M28">_xlfn.IFS(B28="","",B28=1,90,B28=2,90,+B28&gt;=3,45)</f>
        <v/>
      </c>
      <c r="N28" s="24"/>
      <c r="O28" s="24"/>
      <c r="P28" s="24"/>
      <c r="Q28" s="25" t="str" cm="1">
        <f t="array" ref="Q28">IF(B27="","",IFERROR(_xlfn.IFS(OR(B28=""),"Vul type in!",OR(C28=""),"Vul aantal in",OR(D28=""),"Kies kleur",OR(AND(E28="ø50",D28="geel")),"Geel bestaat niet in 50mm",OR(AND(E28="ø63",NOT(D28="geel"))),"Alleen geel in 63mm",OR(E28=""),"Kies diameter",OR(G28=""),"Vul hoogte in",OR(H28=""),"Vul lengte in",OR(I28=""),"Vul sprong in",OR(AND(B28&gt;2,I28&lt;600)),"Sprong moet minimaal 600mm zijn",OR(AND(B28&lt;3,I28&lt;800)),"Sprong moet minimaal 800mm zijn",OR(J28=""),"Vul R1 in",OR(K28=""),"Vul H1 in",OR(AND(B28&lt;2,K28&gt;90),AND(B28&lt;2,K28&lt;90),AND(B28&gt;2,K28&lt;90)),"H1 is 90 graden",OR(AND(B27&gt;2,K27&gt;90)),"H1 max. 115 graden",OR(L28=""),"Vul R2 in",OR(M28=""),"Vul H2 in",OR(M28=45),"H2 standaard 45 graden",OR(AND(B28&lt;2,M28&gt;90),AND(B28&lt;2,M28&lt;90)),"H2 is 90 graden",OR(AND(CEILING((H28-(I28/TAN(RADIANS((M28)))+(TAN(RADIANS(M28/2))*L28)))+(I28/SIN(RADIANS((M28)))-(TAN(RADIANS(M28/2))*L28))+(G28-(TAN(RADIANS(K28/2))*J28))+((PI()*J28*2)/(360/K28))+((PI()*L28*2)/(360/M28)),200)&gt;10000,N28="ja")),"Bocht kan niet uit 1 stuk",OR(AND(E28="ø50",J28&lt;350)),"R1 moet minimaal 350 zijn",OR(AND(E28="ø63",J28&lt;400)),"R1 moet minimaal 400 zijn",OR(AND(E28="ø75",J28&lt;450)),"R1 moet minimaal 450 zijn",OR(AND(E28="ø110",J28&lt;500)),"R1 moet minimaal 500 zijn",OR(AND(E28="ø125",J28&lt;660)),"R1 moet minimaal 660 zijn",OR(AND(E28="ø160",J28&lt;750)),"R1 moet minimaal 750 zijn",OR(AND(E28="ø50",G28&gt;0,L28&lt;350)),"R2 moet minimaal 350 zijn",OR(AND(E28="ø63",G28&gt;0,L28&lt;400)),"R2 moet minimaal 400 zijn",OR(AND(E28="ø75",G28&gt;0,L28&lt;450)),"R2 moet minimaal 450 zijn",OR(AND(E28="ø110",G28&gt;0,L28&lt;500)),"R2 moet minimaal 500 zijn",OR(AND(E28="ø125",G28&gt;0,L28&lt;660)),"R2 moet minimaal 660 zijn",OR(AND(E28="ø160",G28&gt;0,L28&lt;750)),"R2 moet minimaal 750 zijn",OR(AND(B28&gt;=3,M28&gt;=90)),"H2 kleiner dan 90 graden",OR(N28=""),"Uit 1 stuk?",OR(O28=""),"Trekkoord?"),CEILING((H28-(I28/TAN(RADIANS((M28)))+(TAN(RADIANS(M28/2))*L28)))+(I28/SIN(RADIANS((M28)))-(TAN(RADIANS(M28/2))*L28))+(G28-(TAN(RADIANS(K28/2))*J28))+((PI()*J28*2)/(360/K28))+((PI()*L28*2)/(360/M28)),200)))</f>
        <v/>
      </c>
      <c r="R28" s="13"/>
      <c r="S28" s="14"/>
    </row>
    <row r="29" spans="1:26" s="15" customFormat="1" ht="25.5" customHeight="1" x14ac:dyDescent="0.4">
      <c r="A29" s="22">
        <v>9</v>
      </c>
      <c r="B29" s="24"/>
      <c r="C29" s="24"/>
      <c r="D29" s="24"/>
      <c r="E29" s="24"/>
      <c r="F29" s="25" t="str">
        <f t="shared" si="0"/>
        <v/>
      </c>
      <c r="G29" s="26" t="str">
        <f t="shared" si="1"/>
        <v/>
      </c>
      <c r="H29" s="24"/>
      <c r="I29" s="24"/>
      <c r="J29" s="24"/>
      <c r="K29" s="26" t="str" cm="1">
        <f t="array" ref="K29">_xlfn.IFS(B29="","",B29&gt;=1,90)</f>
        <v/>
      </c>
      <c r="L29" s="24"/>
      <c r="M29" s="26" t="str" cm="1">
        <f t="array" ref="M29">_xlfn.IFS(B29="","",B29=1,90,B29=2,90,+B29&gt;=3,45)</f>
        <v/>
      </c>
      <c r="N29" s="24"/>
      <c r="O29" s="24"/>
      <c r="P29" s="24"/>
      <c r="Q29" s="25" t="str" cm="1">
        <f t="array" ref="Q29">IF(B28="","",IFERROR(_xlfn.IFS(OR(B29=""),"Vul type in!",OR(C29=""),"Vul aantal in",OR(D29=""),"Kies kleur",OR(AND(E29="ø50",D29="geel")),"Geel bestaat niet in 50mm",OR(AND(E29="ø63",NOT(D29="geel"))),"Alleen geel in 63mm",OR(E29=""),"Kies diameter",OR(G29=""),"Vul hoogte in",OR(H29=""),"Vul lengte in",OR(I29=""),"Vul sprong in",OR(AND(B29&gt;2,I29&lt;600)),"Sprong moet minimaal 600mm zijn",OR(AND(B29&lt;3,I29&lt;800)),"Sprong moet minimaal 800mm zijn",OR(J29=""),"Vul R1 in",OR(K29=""),"Vul H1 in",OR(AND(B29&lt;2,K29&gt;90),AND(B29&lt;2,K29&lt;90),AND(B29&gt;2,K29&lt;90)),"H1 is 90 graden",OR(AND(B28&gt;2,K28&gt;90)),"H1 max. 115 graden",OR(L29=""),"Vul R2 in",OR(M29=""),"Vul H2 in",OR(M29=45),"H2 standaard 45 graden",OR(AND(B29&lt;2,M29&gt;90),AND(B29&lt;2,M29&lt;90)),"H2 is 90 graden",OR(AND(CEILING((H29-(I29/TAN(RADIANS((M29)))+(TAN(RADIANS(M29/2))*L29)))+(I29/SIN(RADIANS((M29)))-(TAN(RADIANS(M29/2))*L29))+(G29-(TAN(RADIANS(K29/2))*J29))+((PI()*J29*2)/(360/K29))+((PI()*L29*2)/(360/M29)),200)&gt;10000,N29="ja")),"Bocht kan niet uit 1 stuk",OR(AND(E29="ø50",J29&lt;350)),"R1 moet minimaal 350 zijn",OR(AND(E29="ø63",J29&lt;400)),"R1 moet minimaal 400 zijn",OR(AND(E29="ø75",J29&lt;450)),"R1 moet minimaal 450 zijn",OR(AND(E29="ø110",J29&lt;500)),"R1 moet minimaal 500 zijn",OR(AND(E29="ø125",J29&lt;660)),"R1 moet minimaal 660 zijn",OR(AND(E29="ø160",J29&lt;750)),"R1 moet minimaal 750 zijn",OR(AND(E29="ø50",G29&gt;0,L29&lt;350)),"R2 moet minimaal 350 zijn",OR(AND(E29="ø63",G29&gt;0,L29&lt;400)),"R2 moet minimaal 400 zijn",OR(AND(E29="ø75",G29&gt;0,L29&lt;450)),"R2 moet minimaal 450 zijn",OR(AND(E29="ø110",G29&gt;0,L29&lt;500)),"R2 moet minimaal 500 zijn",OR(AND(E29="ø125",G29&gt;0,L29&lt;660)),"R2 moet minimaal 660 zijn",OR(AND(E29="ø160",G29&gt;0,L29&lt;750)),"R2 moet minimaal 750 zijn",OR(AND(B29&gt;=3,M29&gt;=90)),"H2 kleiner dan 90 graden",OR(N29=""),"Uit 1 stuk?",OR(O29=""),"Trekkoord?"),CEILING((H29-(I29/TAN(RADIANS((M29)))+(TAN(RADIANS(M29/2))*L29)))+(I29/SIN(RADIANS((M29)))-(TAN(RADIANS(M29/2))*L29))+(G29-(TAN(RADIANS(K29/2))*J29))+((PI()*J29*2)/(360/K29))+((PI()*L29*2)/(360/M29)),200)))</f>
        <v/>
      </c>
      <c r="R29" s="13"/>
      <c r="S29" s="14"/>
    </row>
    <row r="30" spans="1:26" s="15" customFormat="1" ht="25.5" customHeight="1" x14ac:dyDescent="0.4">
      <c r="A30" s="22">
        <v>10</v>
      </c>
      <c r="B30" s="24"/>
      <c r="C30" s="24"/>
      <c r="D30" s="24"/>
      <c r="E30" s="24"/>
      <c r="F30" s="25" t="str">
        <f t="shared" si="0"/>
        <v/>
      </c>
      <c r="G30" s="26" t="str">
        <f t="shared" si="1"/>
        <v/>
      </c>
      <c r="H30" s="24"/>
      <c r="I30" s="24"/>
      <c r="J30" s="24"/>
      <c r="K30" s="26" t="str" cm="1">
        <f t="array" ref="K30">_xlfn.IFS(B30="","",B30&gt;=1,90)</f>
        <v/>
      </c>
      <c r="L30" s="24"/>
      <c r="M30" s="26" t="str" cm="1">
        <f t="array" ref="M30">_xlfn.IFS(B30="","",B30=1,90,B30=2,90,+B30&gt;=3,45)</f>
        <v/>
      </c>
      <c r="N30" s="24"/>
      <c r="O30" s="24"/>
      <c r="P30" s="24"/>
      <c r="Q30" s="25" t="str" cm="1">
        <f t="array" ref="Q30">IF(B29="","",IFERROR(_xlfn.IFS(OR(B30=""),"Vul type in!",OR(C30=""),"Vul aantal in",OR(D30=""),"Kies kleur",OR(AND(E30="ø50",D30="geel")),"Geel bestaat niet in 50mm",OR(AND(E30="ø63",NOT(D30="geel"))),"Alleen geel in 63mm",OR(E30=""),"Kies diameter",OR(G30=""),"Vul hoogte in",OR(H30=""),"Vul lengte in",OR(I30=""),"Vul sprong in",OR(AND(B30&gt;2,I30&lt;600)),"Sprong moet minimaal 600mm zijn",OR(AND(B30&lt;3,I30&lt;800)),"Sprong moet minimaal 800mm zijn",OR(J30=""),"Vul R1 in",OR(K30=""),"Vul H1 in",OR(AND(B30&lt;2,K30&gt;90),AND(B30&lt;2,K30&lt;90),AND(B30&gt;2,K30&lt;90)),"H1 is 90 graden",OR(AND(B29&gt;2,K29&gt;90)),"H1 max. 115 graden",OR(L30=""),"Vul R2 in",OR(M30=""),"Vul H2 in",OR(M30=45),"H2 standaard 45 graden",OR(AND(B30&lt;2,M30&gt;90),AND(B30&lt;2,M30&lt;90)),"H2 is 90 graden",OR(AND(CEILING((H30-(I30/TAN(RADIANS((M30)))+(TAN(RADIANS(M30/2))*L30)))+(I30/SIN(RADIANS((M30)))-(TAN(RADIANS(M30/2))*L30))+(G30-(TAN(RADIANS(K30/2))*J30))+((PI()*J30*2)/(360/K30))+((PI()*L30*2)/(360/M30)),200)&gt;10000,N30="ja")),"Bocht kan niet uit 1 stuk",OR(AND(E30="ø50",J30&lt;350)),"R1 moet minimaal 350 zijn",OR(AND(E30="ø63",J30&lt;400)),"R1 moet minimaal 400 zijn",OR(AND(E30="ø75",J30&lt;450)),"R1 moet minimaal 450 zijn",OR(AND(E30="ø110",J30&lt;500)),"R1 moet minimaal 500 zijn",OR(AND(E30="ø125",J30&lt;660)),"R1 moet minimaal 660 zijn",OR(AND(E30="ø160",J30&lt;750)),"R1 moet minimaal 750 zijn",OR(AND(E30="ø50",G30&gt;0,L30&lt;350)),"R2 moet minimaal 350 zijn",OR(AND(E30="ø63",G30&gt;0,L30&lt;400)),"R2 moet minimaal 400 zijn",OR(AND(E30="ø75",G30&gt;0,L30&lt;450)),"R2 moet minimaal 450 zijn",OR(AND(E30="ø110",G30&gt;0,L30&lt;500)),"R2 moet minimaal 500 zijn",OR(AND(E30="ø125",G30&gt;0,L30&lt;660)),"R2 moet minimaal 660 zijn",OR(AND(E30="ø160",G30&gt;0,L30&lt;750)),"R2 moet minimaal 750 zijn",OR(AND(B30&gt;=3,M30&gt;=90)),"H2 kleiner dan 90 graden",OR(N30=""),"Uit 1 stuk?",OR(O30=""),"Trekkoord?"),CEILING((H30-(I30/TAN(RADIANS((M30)))+(TAN(RADIANS(M30/2))*L30)))+(I30/SIN(RADIANS((M30)))-(TAN(RADIANS(M30/2))*L30))+(G30-(TAN(RADIANS(K30/2))*J30))+((PI()*J30*2)/(360/K30))+((PI()*L30*2)/(360/M30)),200)))</f>
        <v/>
      </c>
      <c r="R30" s="13"/>
      <c r="S30" s="14"/>
    </row>
    <row r="31" spans="1:26" s="15" customFormat="1" ht="25.5" customHeight="1" x14ac:dyDescent="0.4">
      <c r="A31" s="22">
        <v>11</v>
      </c>
      <c r="B31" s="24"/>
      <c r="C31" s="24"/>
      <c r="D31" s="24"/>
      <c r="E31" s="24"/>
      <c r="F31" s="25" t="str">
        <f t="shared" si="0"/>
        <v/>
      </c>
      <c r="G31" s="26" t="str">
        <f t="shared" si="1"/>
        <v/>
      </c>
      <c r="H31" s="24"/>
      <c r="I31" s="24"/>
      <c r="J31" s="24"/>
      <c r="K31" s="26" t="str" cm="1">
        <f t="array" ref="K31">_xlfn.IFS(B31="","",B31&gt;=1,90)</f>
        <v/>
      </c>
      <c r="L31" s="24"/>
      <c r="M31" s="26" t="str" cm="1">
        <f t="array" ref="M31">_xlfn.IFS(B31="","",B31=1,90,B31=2,90,+B31&gt;=3,45)</f>
        <v/>
      </c>
      <c r="N31" s="24"/>
      <c r="O31" s="24"/>
      <c r="P31" s="24"/>
      <c r="Q31" s="25" t="str" cm="1">
        <f t="array" ref="Q31">IF(B30="","",IFERROR(_xlfn.IFS(OR(B31=""),"Vul type in!",OR(C31=""),"Vul aantal in",OR(D31=""),"Kies kleur",OR(AND(E31="ø50",D31="geel")),"Geel bestaat niet in 50mm",OR(AND(E31="ø63",NOT(D31="geel"))),"Alleen geel in 63mm",OR(E31=""),"Kies diameter",OR(G31=""),"Vul hoogte in",OR(H31=""),"Vul lengte in",OR(I31=""),"Vul sprong in",OR(AND(B31&gt;2,I31&lt;600)),"Sprong moet minimaal 600mm zijn",OR(AND(B31&lt;3,I31&lt;800)),"Sprong moet minimaal 800mm zijn",OR(J31=""),"Vul R1 in",OR(K31=""),"Vul H1 in",OR(AND(B31&lt;2,K31&gt;90),AND(B31&lt;2,K31&lt;90),AND(B31&gt;2,K31&lt;90)),"H1 is 90 graden",OR(AND(B30&gt;2,K30&gt;90)),"H1 max. 115 graden",OR(L31=""),"Vul R2 in",OR(M31=""),"Vul H2 in",OR(M31=45),"H2 standaard 45 graden",OR(AND(B31&lt;2,M31&gt;90),AND(B31&lt;2,M31&lt;90)),"H2 is 90 graden",OR(AND(CEILING((H31-(I31/TAN(RADIANS((M31)))+(TAN(RADIANS(M31/2))*L31)))+(I31/SIN(RADIANS((M31)))-(TAN(RADIANS(M31/2))*L31))+(G31-(TAN(RADIANS(K31/2))*J31))+((PI()*J31*2)/(360/K31))+((PI()*L31*2)/(360/M31)),200)&gt;10000,N31="ja")),"Bocht kan niet uit 1 stuk",OR(AND(E31="ø50",J31&lt;350)),"R1 moet minimaal 350 zijn",OR(AND(E31="ø63",J31&lt;400)),"R1 moet minimaal 400 zijn",OR(AND(E31="ø75",J31&lt;450)),"R1 moet minimaal 450 zijn",OR(AND(E31="ø110",J31&lt;500)),"R1 moet minimaal 500 zijn",OR(AND(E31="ø125",J31&lt;660)),"R1 moet minimaal 660 zijn",OR(AND(E31="ø160",J31&lt;750)),"R1 moet minimaal 750 zijn",OR(AND(E31="ø50",G31&gt;0,L31&lt;350)),"R2 moet minimaal 350 zijn",OR(AND(E31="ø63",G31&gt;0,L31&lt;400)),"R2 moet minimaal 400 zijn",OR(AND(E31="ø75",G31&gt;0,L31&lt;450)),"R2 moet minimaal 450 zijn",OR(AND(E31="ø110",G31&gt;0,L31&lt;500)),"R2 moet minimaal 500 zijn",OR(AND(E31="ø125",G31&gt;0,L31&lt;660)),"R2 moet minimaal 660 zijn",OR(AND(E31="ø160",G31&gt;0,L31&lt;750)),"R2 moet minimaal 750 zijn",OR(AND(B31&gt;=3,M31&gt;=90)),"H2 kleiner dan 90 graden",OR(N31=""),"Uit 1 stuk?",OR(O31=""),"Trekkoord?"),CEILING((H31-(I31/TAN(RADIANS((M31)))+(TAN(RADIANS(M31/2))*L31)))+(I31/SIN(RADIANS((M31)))-(TAN(RADIANS(M31/2))*L31))+(G31-(TAN(RADIANS(K31/2))*J31))+((PI()*J31*2)/(360/K31))+((PI()*L31*2)/(360/M31)),200)))</f>
        <v/>
      </c>
      <c r="R31" s="13"/>
      <c r="S31" s="14"/>
    </row>
    <row r="32" spans="1:26" s="15" customFormat="1" ht="25.5" customHeight="1" x14ac:dyDescent="0.4">
      <c r="A32" s="22">
        <v>12</v>
      </c>
      <c r="B32" s="24"/>
      <c r="C32" s="24"/>
      <c r="D32" s="24"/>
      <c r="E32" s="24"/>
      <c r="F32" s="25" t="str">
        <f t="shared" si="0"/>
        <v/>
      </c>
      <c r="G32" s="26" t="str">
        <f t="shared" si="1"/>
        <v/>
      </c>
      <c r="H32" s="24"/>
      <c r="I32" s="24"/>
      <c r="J32" s="24"/>
      <c r="K32" s="26" t="str" cm="1">
        <f t="array" ref="K32">_xlfn.IFS(B32="","",B32&gt;=1,90)</f>
        <v/>
      </c>
      <c r="L32" s="24"/>
      <c r="M32" s="26" t="str" cm="1">
        <f t="array" ref="M32">_xlfn.IFS(B32="","",B32=1,90,B32=2,90,+B32&gt;=3,45)</f>
        <v/>
      </c>
      <c r="N32" s="24"/>
      <c r="O32" s="24"/>
      <c r="P32" s="24"/>
      <c r="Q32" s="25" t="str" cm="1">
        <f t="array" ref="Q32">IF(B31="","",IFERROR(_xlfn.IFS(OR(B32=""),"Vul type in!",OR(C32=""),"Vul aantal in",OR(D32=""),"Kies kleur",OR(AND(E32="ø50",D32="geel")),"Geel bestaat niet in 50mm",OR(AND(E32="ø63",NOT(D32="geel"))),"Alleen geel in 63mm",OR(E32=""),"Kies diameter",OR(G32=""),"Vul hoogte in",OR(H32=""),"Vul lengte in",OR(I32=""),"Vul sprong in",OR(AND(B32&gt;2,I32&lt;600)),"Sprong moet minimaal 600mm zijn",OR(AND(B32&lt;3,I32&lt;800)),"Sprong moet minimaal 800mm zijn",OR(J32=""),"Vul R1 in",OR(K32=""),"Vul H1 in",OR(AND(B32&lt;2,K32&gt;90),AND(B32&lt;2,K32&lt;90),AND(B32&gt;2,K32&lt;90)),"H1 is 90 graden",OR(AND(B31&gt;2,K31&gt;90)),"H1 max. 115 graden",OR(L32=""),"Vul R2 in",OR(M32=""),"Vul H2 in",OR(M32=45),"H2 standaard 45 graden",OR(AND(B32&lt;2,M32&gt;90),AND(B32&lt;2,M32&lt;90)),"H2 is 90 graden",OR(AND(CEILING((H32-(I32/TAN(RADIANS((M32)))+(TAN(RADIANS(M32/2))*L32)))+(I32/SIN(RADIANS((M32)))-(TAN(RADIANS(M32/2))*L32))+(G32-(TAN(RADIANS(K32/2))*J32))+((PI()*J32*2)/(360/K32))+((PI()*L32*2)/(360/M32)),200)&gt;10000,N32="ja")),"Bocht kan niet uit 1 stuk",OR(AND(E32="ø50",J32&lt;350)),"R1 moet minimaal 350 zijn",OR(AND(E32="ø63",J32&lt;400)),"R1 moet minimaal 400 zijn",OR(AND(E32="ø75",J32&lt;450)),"R1 moet minimaal 450 zijn",OR(AND(E32="ø110",J32&lt;500)),"R1 moet minimaal 500 zijn",OR(AND(E32="ø125",J32&lt;660)),"R1 moet minimaal 660 zijn",OR(AND(E32="ø160",J32&lt;750)),"R1 moet minimaal 750 zijn",OR(AND(E32="ø50",G32&gt;0,L32&lt;350)),"R2 moet minimaal 350 zijn",OR(AND(E32="ø63",G32&gt;0,L32&lt;400)),"R2 moet minimaal 400 zijn",OR(AND(E32="ø75",G32&gt;0,L32&lt;450)),"R2 moet minimaal 450 zijn",OR(AND(E32="ø110",G32&gt;0,L32&lt;500)),"R2 moet minimaal 500 zijn",OR(AND(E32="ø125",G32&gt;0,L32&lt;660)),"R2 moet minimaal 660 zijn",OR(AND(E32="ø160",G32&gt;0,L32&lt;750)),"R2 moet minimaal 750 zijn",OR(AND(B32&gt;=3,M32&gt;=90)),"H2 kleiner dan 90 graden",OR(N32=""),"Uit 1 stuk?",OR(O32=""),"Trekkoord?"),CEILING((H32-(I32/TAN(RADIANS((M32)))+(TAN(RADIANS(M32/2))*L32)))+(I32/SIN(RADIANS((M32)))-(TAN(RADIANS(M32/2))*L32))+(G32-(TAN(RADIANS(K32/2))*J32))+((PI()*J32*2)/(360/K32))+((PI()*L32*2)/(360/M32)),200)))</f>
        <v/>
      </c>
      <c r="R32" s="13"/>
      <c r="S32" s="14"/>
    </row>
    <row r="33" spans="1:19" s="15" customFormat="1" ht="25.5" customHeight="1" x14ac:dyDescent="0.4">
      <c r="A33" s="22">
        <v>13</v>
      </c>
      <c r="B33" s="24"/>
      <c r="C33" s="24"/>
      <c r="D33" s="24"/>
      <c r="E33" s="24"/>
      <c r="F33" s="25" t="str">
        <f t="shared" si="0"/>
        <v/>
      </c>
      <c r="G33" s="26" t="str">
        <f t="shared" si="1"/>
        <v/>
      </c>
      <c r="H33" s="24"/>
      <c r="I33" s="24"/>
      <c r="J33" s="24"/>
      <c r="K33" s="26" t="str" cm="1">
        <f t="array" ref="K33">_xlfn.IFS(B33="","",B33&gt;=1,90)</f>
        <v/>
      </c>
      <c r="L33" s="24"/>
      <c r="M33" s="26" t="str" cm="1">
        <f t="array" ref="M33">_xlfn.IFS(B33="","",B33=1,90,B33=2,90,+B33&gt;=3,45)</f>
        <v/>
      </c>
      <c r="N33" s="24"/>
      <c r="O33" s="24"/>
      <c r="P33" s="24"/>
      <c r="Q33" s="25" t="str" cm="1">
        <f t="array" ref="Q33">IF(B32="","",IFERROR(_xlfn.IFS(OR(B33=""),"Vul type in!",OR(C33=""),"Vul aantal in",OR(D33=""),"Kies kleur",OR(AND(E33="ø50",D33="geel")),"Geel bestaat niet in 50mm",OR(AND(E33="ø63",NOT(D33="geel"))),"Alleen geel in 63mm",OR(E33=""),"Kies diameter",OR(G33=""),"Vul hoogte in",OR(H33=""),"Vul lengte in",OR(I33=""),"Vul sprong in",OR(AND(B33&gt;2,I33&lt;600)),"Sprong moet minimaal 600mm zijn",OR(AND(B33&lt;3,I33&lt;800)),"Sprong moet minimaal 800mm zijn",OR(J33=""),"Vul R1 in",OR(K33=""),"Vul H1 in",OR(AND(B33&lt;2,K33&gt;90),AND(B33&lt;2,K33&lt;90),AND(B33&gt;2,K33&lt;90)),"H1 is 90 graden",OR(AND(B32&gt;2,K32&gt;90)),"H1 max. 115 graden",OR(L33=""),"Vul R2 in",OR(M33=""),"Vul H2 in",OR(M33=45),"H2 standaard 45 graden",OR(AND(B33&lt;2,M33&gt;90),AND(B33&lt;2,M33&lt;90)),"H2 is 90 graden",OR(AND(CEILING((H33-(I33/TAN(RADIANS((M33)))+(TAN(RADIANS(M33/2))*L33)))+(I33/SIN(RADIANS((M33)))-(TAN(RADIANS(M33/2))*L33))+(G33-(TAN(RADIANS(K33/2))*J33))+((PI()*J33*2)/(360/K33))+((PI()*L33*2)/(360/M33)),200)&gt;10000,N33="ja")),"Bocht kan niet uit 1 stuk",OR(AND(E33="ø50",J33&lt;350)),"R1 moet minimaal 350 zijn",OR(AND(E33="ø63",J33&lt;400)),"R1 moet minimaal 400 zijn",OR(AND(E33="ø75",J33&lt;450)),"R1 moet minimaal 450 zijn",OR(AND(E33="ø110",J33&lt;500)),"R1 moet minimaal 500 zijn",OR(AND(E33="ø125",J33&lt;660)),"R1 moet minimaal 660 zijn",OR(AND(E33="ø160",J33&lt;750)),"R1 moet minimaal 750 zijn",OR(AND(E33="ø50",G33&gt;0,L33&lt;350)),"R2 moet minimaal 350 zijn",OR(AND(E33="ø63",G33&gt;0,L33&lt;400)),"R2 moet minimaal 400 zijn",OR(AND(E33="ø75",G33&gt;0,L33&lt;450)),"R2 moet minimaal 450 zijn",OR(AND(E33="ø110",G33&gt;0,L33&lt;500)),"R2 moet minimaal 500 zijn",OR(AND(E33="ø125",G33&gt;0,L33&lt;660)),"R2 moet minimaal 660 zijn",OR(AND(E33="ø160",G33&gt;0,L33&lt;750)),"R2 moet minimaal 750 zijn",OR(AND(B33&gt;=3,M33&gt;=90)),"H2 kleiner dan 90 graden",OR(N33=""),"Uit 1 stuk?",OR(O33=""),"Trekkoord?"),CEILING((H33-(I33/TAN(RADIANS((M33)))+(TAN(RADIANS(M33/2))*L33)))+(I33/SIN(RADIANS((M33)))-(TAN(RADIANS(M33/2))*L33))+(G33-(TAN(RADIANS(K33/2))*J33))+((PI()*J33*2)/(360/K33))+((PI()*L33*2)/(360/M33)),200)))</f>
        <v/>
      </c>
      <c r="R33" s="13"/>
      <c r="S33" s="14"/>
    </row>
    <row r="34" spans="1:19" s="15" customFormat="1" ht="25.5" customHeight="1" x14ac:dyDescent="0.4">
      <c r="A34" s="22">
        <v>14</v>
      </c>
      <c r="B34" s="24"/>
      <c r="C34" s="24"/>
      <c r="D34" s="24"/>
      <c r="E34" s="24"/>
      <c r="F34" s="25" t="str">
        <f t="shared" si="0"/>
        <v/>
      </c>
      <c r="G34" s="26" t="str">
        <f t="shared" si="1"/>
        <v/>
      </c>
      <c r="H34" s="24"/>
      <c r="I34" s="24"/>
      <c r="J34" s="24"/>
      <c r="K34" s="26" t="str" cm="1">
        <f t="array" ref="K34">_xlfn.IFS(B34="","",B34&gt;=1,90)</f>
        <v/>
      </c>
      <c r="L34" s="24"/>
      <c r="M34" s="26" t="str" cm="1">
        <f t="array" ref="M34">_xlfn.IFS(B34="","",B34=1,90,B34=2,90,+B34&gt;=3,45)</f>
        <v/>
      </c>
      <c r="N34" s="24"/>
      <c r="O34" s="24"/>
      <c r="P34" s="24"/>
      <c r="Q34" s="25" t="str" cm="1">
        <f t="array" ref="Q34">IF(B33="","",IFERROR(_xlfn.IFS(OR(B34=""),"Vul type in!",OR(C34=""),"Vul aantal in",OR(D34=""),"Kies kleur",OR(AND(E34="ø50",D34="geel")),"Geel bestaat niet in 50mm",OR(AND(E34="ø63",NOT(D34="geel"))),"Alleen geel in 63mm",OR(E34=""),"Kies diameter",OR(G34=""),"Vul hoogte in",OR(H34=""),"Vul lengte in",OR(I34=""),"Vul sprong in",OR(AND(B34&gt;2,I34&lt;600)),"Sprong moet minimaal 600mm zijn",OR(AND(B34&lt;3,I34&lt;800)),"Sprong moet minimaal 800mm zijn",OR(J34=""),"Vul R1 in",OR(K34=""),"Vul H1 in",OR(AND(B34&lt;2,K34&gt;90),AND(B34&lt;2,K34&lt;90),AND(B34&gt;2,K34&lt;90)),"H1 is 90 graden",OR(AND(B33&gt;2,K33&gt;90)),"H1 max. 115 graden",OR(L34=""),"Vul R2 in",OR(M34=""),"Vul H2 in",OR(M34=45),"H2 standaard 45 graden",OR(AND(B34&lt;2,M34&gt;90),AND(B34&lt;2,M34&lt;90)),"H2 is 90 graden",OR(AND(CEILING((H34-(I34/TAN(RADIANS((M34)))+(TAN(RADIANS(M34/2))*L34)))+(I34/SIN(RADIANS((M34)))-(TAN(RADIANS(M34/2))*L34))+(G34-(TAN(RADIANS(K34/2))*J34))+((PI()*J34*2)/(360/K34))+((PI()*L34*2)/(360/M34)),200)&gt;10000,N34="ja")),"Bocht kan niet uit 1 stuk",OR(AND(E34="ø50",J34&lt;350)),"R1 moet minimaal 350 zijn",OR(AND(E34="ø63",J34&lt;400)),"R1 moet minimaal 400 zijn",OR(AND(E34="ø75",J34&lt;450)),"R1 moet minimaal 450 zijn",OR(AND(E34="ø110",J34&lt;500)),"R1 moet minimaal 500 zijn",OR(AND(E34="ø125",J34&lt;660)),"R1 moet minimaal 660 zijn",OR(AND(E34="ø160",J34&lt;750)),"R1 moet minimaal 750 zijn",OR(AND(E34="ø50",G34&gt;0,L34&lt;350)),"R2 moet minimaal 350 zijn",OR(AND(E34="ø63",G34&gt;0,L34&lt;400)),"R2 moet minimaal 400 zijn",OR(AND(E34="ø75",G34&gt;0,L34&lt;450)),"R2 moet minimaal 450 zijn",OR(AND(E34="ø110",G34&gt;0,L34&lt;500)),"R2 moet minimaal 500 zijn",OR(AND(E34="ø125",G34&gt;0,L34&lt;660)),"R2 moet minimaal 660 zijn",OR(AND(E34="ø160",G34&gt;0,L34&lt;750)),"R2 moet minimaal 750 zijn",OR(AND(B34&gt;=3,M34&gt;=90)),"H2 kleiner dan 90 graden",OR(N34=""),"Uit 1 stuk?",OR(O34=""),"Trekkoord?"),CEILING((H34-(I34/TAN(RADIANS((M34)))+(TAN(RADIANS(M34/2))*L34)))+(I34/SIN(RADIANS((M34)))-(TAN(RADIANS(M34/2))*L34))+(G34-(TAN(RADIANS(K34/2))*J34))+((PI()*J34*2)/(360/K34))+((PI()*L34*2)/(360/M34)),200)))</f>
        <v/>
      </c>
      <c r="R34" s="13"/>
      <c r="S34" s="14"/>
    </row>
    <row r="35" spans="1:19" s="15" customFormat="1" ht="25.5" customHeight="1" x14ac:dyDescent="0.4">
      <c r="A35" s="22">
        <v>15</v>
      </c>
      <c r="B35" s="24"/>
      <c r="C35" s="24"/>
      <c r="D35" s="24"/>
      <c r="E35" s="24"/>
      <c r="F35" s="25" t="str">
        <f t="shared" si="0"/>
        <v/>
      </c>
      <c r="G35" s="26" t="str">
        <f t="shared" si="1"/>
        <v/>
      </c>
      <c r="H35" s="24"/>
      <c r="I35" s="24"/>
      <c r="J35" s="24"/>
      <c r="K35" s="26" t="str" cm="1">
        <f t="array" ref="K35">_xlfn.IFS(B35="","",B35&gt;=1,90)</f>
        <v/>
      </c>
      <c r="L35" s="24"/>
      <c r="M35" s="26" t="str" cm="1">
        <f t="array" ref="M35">_xlfn.IFS(B35="","",B35=1,90,B35=2,90,+B35&gt;=3,45)</f>
        <v/>
      </c>
      <c r="N35" s="24"/>
      <c r="O35" s="24"/>
      <c r="P35" s="24"/>
      <c r="Q35" s="25" t="str" cm="1">
        <f t="array" ref="Q35">IF(B34="","",IFERROR(_xlfn.IFS(OR(B35=""),"Vul type in!",OR(C35=""),"Vul aantal in",OR(D35=""),"Kies kleur",OR(AND(E35="ø50",D35="geel")),"Geel bestaat niet in 50mm",OR(AND(E35="ø63",NOT(D35="geel"))),"Alleen geel in 63mm",OR(E35=""),"Kies diameter",OR(G35=""),"Vul hoogte in",OR(H35=""),"Vul lengte in",OR(I35=""),"Vul sprong in",OR(AND(B35&gt;2,I35&lt;600)),"Sprong moet minimaal 600mm zijn",OR(AND(B35&lt;3,I35&lt;800)),"Sprong moet minimaal 800mm zijn",OR(J35=""),"Vul R1 in",OR(K35=""),"Vul H1 in",OR(AND(B35&lt;2,K35&gt;90),AND(B35&lt;2,K35&lt;90),AND(B35&gt;2,K35&lt;90)),"H1 is 90 graden",OR(AND(B34&gt;2,K34&gt;90)),"H1 max. 115 graden",OR(L35=""),"Vul R2 in",OR(M35=""),"Vul H2 in",OR(M35=45),"H2 standaard 45 graden",OR(AND(B35&lt;2,M35&gt;90),AND(B35&lt;2,M35&lt;90)),"H2 is 90 graden",OR(AND(CEILING((H35-(I35/TAN(RADIANS((M35)))+(TAN(RADIANS(M35/2))*L35)))+(I35/SIN(RADIANS((M35)))-(TAN(RADIANS(M35/2))*L35))+(G35-(TAN(RADIANS(K35/2))*J35))+((PI()*J35*2)/(360/K35))+((PI()*L35*2)/(360/M35)),200)&gt;10000,N35="ja")),"Bocht kan niet uit 1 stuk",OR(AND(E35="ø50",J35&lt;350)),"R1 moet minimaal 350 zijn",OR(AND(E35="ø63",J35&lt;400)),"R1 moet minimaal 400 zijn",OR(AND(E35="ø75",J35&lt;450)),"R1 moet minimaal 450 zijn",OR(AND(E35="ø110",J35&lt;500)),"R1 moet minimaal 500 zijn",OR(AND(E35="ø125",J35&lt;660)),"R1 moet minimaal 660 zijn",OR(AND(E35="ø160",J35&lt;750)),"R1 moet minimaal 750 zijn",OR(AND(E35="ø50",G35&gt;0,L35&lt;350)),"R2 moet minimaal 350 zijn",OR(AND(E35="ø63",G35&gt;0,L35&lt;400)),"R2 moet minimaal 400 zijn",OR(AND(E35="ø75",G35&gt;0,L35&lt;450)),"R2 moet minimaal 450 zijn",OR(AND(E35="ø110",G35&gt;0,L35&lt;500)),"R2 moet minimaal 500 zijn",OR(AND(E35="ø125",G35&gt;0,L35&lt;660)),"R2 moet minimaal 660 zijn",OR(AND(E35="ø160",G35&gt;0,L35&lt;750)),"R2 moet minimaal 750 zijn",OR(AND(B35&gt;=3,M35&gt;=90)),"H2 kleiner dan 90 graden",OR(N35=""),"Uit 1 stuk?",OR(O35=""),"Trekkoord?"),CEILING((H35-(I35/TAN(RADIANS((M35)))+(TAN(RADIANS(M35/2))*L35)))+(I35/SIN(RADIANS((M35)))-(TAN(RADIANS(M35/2))*L35))+(G35-(TAN(RADIANS(K35/2))*J35))+((PI()*J35*2)/(360/K35))+((PI()*L35*2)/(360/M35)),200)))</f>
        <v/>
      </c>
      <c r="R35" s="13"/>
      <c r="S35" s="14"/>
    </row>
    <row r="36" spans="1:19" s="15" customFormat="1" ht="25.5" customHeight="1" x14ac:dyDescent="0.4">
      <c r="A36" s="22">
        <v>16</v>
      </c>
      <c r="B36" s="24"/>
      <c r="C36" s="24"/>
      <c r="D36" s="24"/>
      <c r="E36" s="24"/>
      <c r="F36" s="25" t="str">
        <f t="shared" si="0"/>
        <v/>
      </c>
      <c r="G36" s="26" t="str">
        <f t="shared" si="1"/>
        <v/>
      </c>
      <c r="H36" s="24"/>
      <c r="I36" s="24"/>
      <c r="J36" s="24"/>
      <c r="K36" s="26" t="str" cm="1">
        <f t="array" ref="K36">_xlfn.IFS(B36="","",B36&gt;=1,90)</f>
        <v/>
      </c>
      <c r="L36" s="24"/>
      <c r="M36" s="26" t="str" cm="1">
        <f t="array" ref="M36">_xlfn.IFS(B36="","",B36=1,90,B36=2,90,+B36&gt;=3,45)</f>
        <v/>
      </c>
      <c r="N36" s="24"/>
      <c r="O36" s="24"/>
      <c r="P36" s="24"/>
      <c r="Q36" s="25" t="str" cm="1">
        <f t="array" ref="Q36">IF(B35="","",IFERROR(_xlfn.IFS(OR(B36=""),"Vul type in!",OR(C36=""),"Vul aantal in",OR(D36=""),"Kies kleur",OR(AND(E36="ø50",D36="geel")),"Geel bestaat niet in 50mm",OR(AND(E36="ø63",NOT(D36="geel"))),"Alleen geel in 63mm",OR(E36=""),"Kies diameter",OR(G36=""),"Vul hoogte in",OR(H36=""),"Vul lengte in",OR(I36=""),"Vul sprong in",OR(AND(B36&gt;2,I36&lt;600)),"Sprong moet minimaal 600mm zijn",OR(AND(B36&lt;3,I36&lt;800)),"Sprong moet minimaal 800mm zijn",OR(J36=""),"Vul R1 in",OR(K36=""),"Vul H1 in",OR(AND(B36&lt;2,K36&gt;90),AND(B36&lt;2,K36&lt;90),AND(B36&gt;2,K36&lt;90)),"H1 is 90 graden",OR(AND(B35&gt;2,K35&gt;90)),"H1 max. 115 graden",OR(L36=""),"Vul R2 in",OR(M36=""),"Vul H2 in",OR(M36=45),"H2 standaard 45 graden",OR(AND(B36&lt;2,M36&gt;90),AND(B36&lt;2,M36&lt;90)),"H2 is 90 graden",OR(AND(CEILING((H36-(I36/TAN(RADIANS((M36)))+(TAN(RADIANS(M36/2))*L36)))+(I36/SIN(RADIANS((M36)))-(TAN(RADIANS(M36/2))*L36))+(G36-(TAN(RADIANS(K36/2))*J36))+((PI()*J36*2)/(360/K36))+((PI()*L36*2)/(360/M36)),200)&gt;10000,N36="ja")),"Bocht kan niet uit 1 stuk",OR(AND(E36="ø50",J36&lt;350)),"R1 moet minimaal 350 zijn",OR(AND(E36="ø63",J36&lt;400)),"R1 moet minimaal 400 zijn",OR(AND(E36="ø75",J36&lt;450)),"R1 moet minimaal 450 zijn",OR(AND(E36="ø110",J36&lt;500)),"R1 moet minimaal 500 zijn",OR(AND(E36="ø125",J36&lt;660)),"R1 moet minimaal 660 zijn",OR(AND(E36="ø160",J36&lt;750)),"R1 moet minimaal 750 zijn",OR(AND(E36="ø50",G36&gt;0,L36&lt;350)),"R2 moet minimaal 350 zijn",OR(AND(E36="ø63",G36&gt;0,L36&lt;400)),"R2 moet minimaal 400 zijn",OR(AND(E36="ø75",G36&gt;0,L36&lt;450)),"R2 moet minimaal 450 zijn",OR(AND(E36="ø110",G36&gt;0,L36&lt;500)),"R2 moet minimaal 500 zijn",OR(AND(E36="ø125",G36&gt;0,L36&lt;660)),"R2 moet minimaal 660 zijn",OR(AND(E36="ø160",G36&gt;0,L36&lt;750)),"R2 moet minimaal 750 zijn",OR(AND(B36&gt;=3,M36&gt;=90)),"H2 kleiner dan 90 graden",OR(N36=""),"Uit 1 stuk?",OR(O36=""),"Trekkoord?"),CEILING((H36-(I36/TAN(RADIANS((M36)))+(TAN(RADIANS(M36/2))*L36)))+(I36/SIN(RADIANS((M36)))-(TAN(RADIANS(M36/2))*L36))+(G36-(TAN(RADIANS(K36/2))*J36))+((PI()*J36*2)/(360/K36))+((PI()*L36*2)/(360/M36)),200)))</f>
        <v/>
      </c>
      <c r="R36" s="13"/>
      <c r="S36" s="14"/>
    </row>
    <row r="37" spans="1:19" s="15" customFormat="1" ht="25.5" customHeight="1" x14ac:dyDescent="0.4">
      <c r="A37" s="22">
        <v>17</v>
      </c>
      <c r="B37" s="24"/>
      <c r="C37" s="24"/>
      <c r="D37" s="24"/>
      <c r="E37" s="24"/>
      <c r="F37" s="25" t="str">
        <f t="shared" si="0"/>
        <v/>
      </c>
      <c r="G37" s="26" t="str">
        <f t="shared" si="1"/>
        <v/>
      </c>
      <c r="H37" s="24"/>
      <c r="I37" s="24"/>
      <c r="J37" s="24"/>
      <c r="K37" s="26" t="str" cm="1">
        <f t="array" ref="K37">_xlfn.IFS(B37="","",B37&gt;=1,90)</f>
        <v/>
      </c>
      <c r="L37" s="24"/>
      <c r="M37" s="26" t="str" cm="1">
        <f t="array" ref="M37">_xlfn.IFS(B37="","",B37=1,90,B37=2,90,+B37&gt;=3,45)</f>
        <v/>
      </c>
      <c r="N37" s="24"/>
      <c r="O37" s="24"/>
      <c r="P37" s="24"/>
      <c r="Q37" s="25" t="str" cm="1">
        <f t="array" ref="Q37">IF(B36="","",IFERROR(_xlfn.IFS(OR(B37=""),"Vul type in!",OR(C37=""),"Vul aantal in",OR(D37=""),"Kies kleur",OR(AND(E37="ø50",D37="geel")),"Geel bestaat niet in 50mm",OR(AND(E37="ø63",NOT(D37="geel"))),"Alleen geel in 63mm",OR(E37=""),"Kies diameter",OR(G37=""),"Vul hoogte in",OR(H37=""),"Vul lengte in",OR(I37=""),"Vul sprong in",OR(AND(B37&gt;2,I37&lt;600)),"Sprong moet minimaal 600mm zijn",OR(AND(B37&lt;3,I37&lt;800)),"Sprong moet minimaal 800mm zijn",OR(J37=""),"Vul R1 in",OR(K37=""),"Vul H1 in",OR(AND(B37&lt;2,K37&gt;90),AND(B37&lt;2,K37&lt;90),AND(B37&gt;2,K37&lt;90)),"H1 is 90 graden",OR(AND(B36&gt;2,K36&gt;90)),"H1 max. 115 graden",OR(L37=""),"Vul R2 in",OR(M37=""),"Vul H2 in",OR(M37=45),"H2 standaard 45 graden",OR(AND(B37&lt;2,M37&gt;90),AND(B37&lt;2,M37&lt;90)),"H2 is 90 graden",OR(AND(CEILING((H37-(I37/TAN(RADIANS((M37)))+(TAN(RADIANS(M37/2))*L37)))+(I37/SIN(RADIANS((M37)))-(TAN(RADIANS(M37/2))*L37))+(G37-(TAN(RADIANS(K37/2))*J37))+((PI()*J37*2)/(360/K37))+((PI()*L37*2)/(360/M37)),200)&gt;10000,N37="ja")),"Bocht kan niet uit 1 stuk",OR(AND(E37="ø50",J37&lt;350)),"R1 moet minimaal 350 zijn",OR(AND(E37="ø63",J37&lt;400)),"R1 moet minimaal 400 zijn",OR(AND(E37="ø75",J37&lt;450)),"R1 moet minimaal 450 zijn",OR(AND(E37="ø110",J37&lt;500)),"R1 moet minimaal 500 zijn",OR(AND(E37="ø125",J37&lt;660)),"R1 moet minimaal 660 zijn",OR(AND(E37="ø160",J37&lt;750)),"R1 moet minimaal 750 zijn",OR(AND(E37="ø50",G37&gt;0,L37&lt;350)),"R2 moet minimaal 350 zijn",OR(AND(E37="ø63",G37&gt;0,L37&lt;400)),"R2 moet minimaal 400 zijn",OR(AND(E37="ø75",G37&gt;0,L37&lt;450)),"R2 moet minimaal 450 zijn",OR(AND(E37="ø110",G37&gt;0,L37&lt;500)),"R2 moet minimaal 500 zijn",OR(AND(E37="ø125",G37&gt;0,L37&lt;660)),"R2 moet minimaal 660 zijn",OR(AND(E37="ø160",G37&gt;0,L37&lt;750)),"R2 moet minimaal 750 zijn",OR(AND(B37&gt;=3,M37&gt;=90)),"H2 kleiner dan 90 graden",OR(N37=""),"Uit 1 stuk?",OR(O37=""),"Trekkoord?"),CEILING((H37-(I37/TAN(RADIANS((M37)))+(TAN(RADIANS(M37/2))*L37)))+(I37/SIN(RADIANS((M37)))-(TAN(RADIANS(M37/2))*L37))+(G37-(TAN(RADIANS(K37/2))*J37))+((PI()*J37*2)/(360/K37))+((PI()*L37*2)/(360/M37)),200)))</f>
        <v/>
      </c>
      <c r="R37" s="13"/>
      <c r="S37" s="14"/>
    </row>
    <row r="38" spans="1:19" s="15" customFormat="1" ht="25.5" customHeight="1" x14ac:dyDescent="0.4">
      <c r="A38" s="22">
        <v>18</v>
      </c>
      <c r="B38" s="24"/>
      <c r="C38" s="24"/>
      <c r="D38" s="24"/>
      <c r="E38" s="24"/>
      <c r="F38" s="25" t="str">
        <f t="shared" si="0"/>
        <v/>
      </c>
      <c r="G38" s="26" t="str">
        <f t="shared" si="1"/>
        <v/>
      </c>
      <c r="H38" s="24"/>
      <c r="I38" s="24"/>
      <c r="J38" s="24"/>
      <c r="K38" s="26" t="str" cm="1">
        <f t="array" ref="K38">_xlfn.IFS(B38="","",B38&gt;=1,90)</f>
        <v/>
      </c>
      <c r="L38" s="24"/>
      <c r="M38" s="26" t="str" cm="1">
        <f t="array" ref="M38">_xlfn.IFS(B38="","",B38=1,90,B38=2,90,+B38&gt;=3,45)</f>
        <v/>
      </c>
      <c r="N38" s="24"/>
      <c r="O38" s="24"/>
      <c r="P38" s="24"/>
      <c r="Q38" s="25" t="str" cm="1">
        <f t="array" ref="Q38">IF(B37="","",IFERROR(_xlfn.IFS(OR(B38=""),"Vul type in!",OR(C38=""),"Vul aantal in",OR(D38=""),"Kies kleur",OR(AND(E38="ø50",D38="geel")),"Geel bestaat niet in 50mm",OR(AND(E38="ø63",NOT(D38="geel"))),"Alleen geel in 63mm",OR(E38=""),"Kies diameter",OR(G38=""),"Vul hoogte in",OR(H38=""),"Vul lengte in",OR(I38=""),"Vul sprong in",OR(AND(B38&gt;2,I38&lt;600)),"Sprong moet minimaal 600mm zijn",OR(AND(B38&lt;3,I38&lt;800)),"Sprong moet minimaal 800mm zijn",OR(J38=""),"Vul R1 in",OR(K38=""),"Vul H1 in",OR(AND(B38&lt;2,K38&gt;90),AND(B38&lt;2,K38&lt;90),AND(B38&gt;2,K38&lt;90)),"H1 is 90 graden",OR(AND(B37&gt;2,K37&gt;90)),"H1 max. 115 graden",OR(L38=""),"Vul R2 in",OR(M38=""),"Vul H2 in",OR(M38=45),"H2 standaard 45 graden",OR(AND(B38&lt;2,M38&gt;90),AND(B38&lt;2,M38&lt;90)),"H2 is 90 graden",OR(AND(CEILING((H38-(I38/TAN(RADIANS((M38)))+(TAN(RADIANS(M38/2))*L38)))+(I38/SIN(RADIANS((M38)))-(TAN(RADIANS(M38/2))*L38))+(G38-(TAN(RADIANS(K38/2))*J38))+((PI()*J38*2)/(360/K38))+((PI()*L38*2)/(360/M38)),200)&gt;10000,N38="ja")),"Bocht kan niet uit 1 stuk",OR(AND(E38="ø50",J38&lt;350)),"R1 moet minimaal 350 zijn",OR(AND(E38="ø63",J38&lt;400)),"R1 moet minimaal 400 zijn",OR(AND(E38="ø75",J38&lt;450)),"R1 moet minimaal 450 zijn",OR(AND(E38="ø110",J38&lt;500)),"R1 moet minimaal 500 zijn",OR(AND(E38="ø125",J38&lt;660)),"R1 moet minimaal 660 zijn",OR(AND(E38="ø160",J38&lt;750)),"R1 moet minimaal 750 zijn",OR(AND(E38="ø50",G38&gt;0,L38&lt;350)),"R2 moet minimaal 350 zijn",OR(AND(E38="ø63",G38&gt;0,L38&lt;400)),"R2 moet minimaal 400 zijn",OR(AND(E38="ø75",G38&gt;0,L38&lt;450)),"R2 moet minimaal 450 zijn",OR(AND(E38="ø110",G38&gt;0,L38&lt;500)),"R2 moet minimaal 500 zijn",OR(AND(E38="ø125",G38&gt;0,L38&lt;660)),"R2 moet minimaal 660 zijn",OR(AND(E38="ø160",G38&gt;0,L38&lt;750)),"R2 moet minimaal 750 zijn",OR(AND(B38&gt;=3,M38&gt;=90)),"H2 kleiner dan 90 graden",OR(N38=""),"Uit 1 stuk?",OR(O38=""),"Trekkoord?"),CEILING((H38-(I38/TAN(RADIANS((M38)))+(TAN(RADIANS(M38/2))*L38)))+(I38/SIN(RADIANS((M38)))-(TAN(RADIANS(M38/2))*L38))+(G38-(TAN(RADIANS(K38/2))*J38))+((PI()*J38*2)/(360/K38))+((PI()*L38*2)/(360/M38)),200)))</f>
        <v/>
      </c>
      <c r="R38" s="13"/>
      <c r="S38" s="14"/>
    </row>
    <row r="39" spans="1:19" s="15" customFormat="1" ht="25.5" customHeight="1" x14ac:dyDescent="0.4">
      <c r="A39" s="22">
        <v>19</v>
      </c>
      <c r="B39" s="24"/>
      <c r="C39" s="24"/>
      <c r="D39" s="24"/>
      <c r="E39" s="24"/>
      <c r="F39" s="25" t="str">
        <f t="shared" si="0"/>
        <v/>
      </c>
      <c r="G39" s="26" t="str">
        <f t="shared" si="1"/>
        <v/>
      </c>
      <c r="H39" s="24"/>
      <c r="I39" s="24"/>
      <c r="J39" s="24"/>
      <c r="K39" s="26" t="str" cm="1">
        <f t="array" ref="K39">_xlfn.IFS(B39="","",B39&gt;=1,90)</f>
        <v/>
      </c>
      <c r="L39" s="24"/>
      <c r="M39" s="26" t="str" cm="1">
        <f t="array" ref="M39">_xlfn.IFS(B39="","",B39=1,90,B39=2,90,+B39&gt;=3,45)</f>
        <v/>
      </c>
      <c r="N39" s="24"/>
      <c r="O39" s="24"/>
      <c r="P39" s="24"/>
      <c r="Q39" s="25" t="str" cm="1">
        <f t="array" ref="Q39">IF(B38="","",IFERROR(_xlfn.IFS(OR(B39=""),"Vul type in!",OR(C39=""),"Vul aantal in",OR(D39=""),"Kies kleur",OR(AND(E39="ø50",D39="geel")),"Geel bestaat niet in 50mm",OR(AND(E39="ø63",NOT(D39="geel"))),"Alleen geel in 63mm",OR(E39=""),"Kies diameter",OR(G39=""),"Vul hoogte in",OR(H39=""),"Vul lengte in",OR(I39=""),"Vul sprong in",OR(AND(B39&gt;2,I39&lt;600)),"Sprong moet minimaal 600mm zijn",OR(AND(B39&lt;3,I39&lt;800)),"Sprong moet minimaal 800mm zijn",OR(J39=""),"Vul R1 in",OR(K39=""),"Vul H1 in",OR(AND(B39&lt;2,K39&gt;90),AND(B39&lt;2,K39&lt;90),AND(B39&gt;2,K39&lt;90)),"H1 is 90 graden",OR(AND(B38&gt;2,K38&gt;90)),"H1 max. 115 graden",OR(L39=""),"Vul R2 in",OR(M39=""),"Vul H2 in",OR(M39=45),"H2 standaard 45 graden",OR(AND(B39&lt;2,M39&gt;90),AND(B39&lt;2,M39&lt;90)),"H2 is 90 graden",OR(AND(CEILING((H39-(I39/TAN(RADIANS((M39)))+(TAN(RADIANS(M39/2))*L39)))+(I39/SIN(RADIANS((M39)))-(TAN(RADIANS(M39/2))*L39))+(G39-(TAN(RADIANS(K39/2))*J39))+((PI()*J39*2)/(360/K39))+((PI()*L39*2)/(360/M39)),200)&gt;10000,N39="ja")),"Bocht kan niet uit 1 stuk",OR(AND(E39="ø50",J39&lt;350)),"R1 moet minimaal 350 zijn",OR(AND(E39="ø63",J39&lt;400)),"R1 moet minimaal 400 zijn",OR(AND(E39="ø75",J39&lt;450)),"R1 moet minimaal 450 zijn",OR(AND(E39="ø110",J39&lt;500)),"R1 moet minimaal 500 zijn",OR(AND(E39="ø125",J39&lt;660)),"R1 moet minimaal 660 zijn",OR(AND(E39="ø160",J39&lt;750)),"R1 moet minimaal 750 zijn",OR(AND(E39="ø50",G39&gt;0,L39&lt;350)),"R2 moet minimaal 350 zijn",OR(AND(E39="ø63",G39&gt;0,L39&lt;400)),"R2 moet minimaal 400 zijn",OR(AND(E39="ø75",G39&gt;0,L39&lt;450)),"R2 moet minimaal 450 zijn",OR(AND(E39="ø110",G39&gt;0,L39&lt;500)),"R2 moet minimaal 500 zijn",OR(AND(E39="ø125",G39&gt;0,L39&lt;660)),"R2 moet minimaal 660 zijn",OR(AND(E39="ø160",G39&gt;0,L39&lt;750)),"R2 moet minimaal 750 zijn",OR(AND(B39&gt;=3,M39&gt;=90)),"H2 kleiner dan 90 graden",OR(N39=""),"Uit 1 stuk?",OR(O39=""),"Trekkoord?"),CEILING((H39-(I39/TAN(RADIANS((M39)))+(TAN(RADIANS(M39/2))*L39)))+(I39/SIN(RADIANS((M39)))-(TAN(RADIANS(M39/2))*L39))+(G39-(TAN(RADIANS(K39/2))*J39))+((PI()*J39*2)/(360/K39))+((PI()*L39*2)/(360/M39)),200)))</f>
        <v/>
      </c>
      <c r="R39" s="13"/>
      <c r="S39" s="14"/>
    </row>
    <row r="40" spans="1:19" s="15" customFormat="1" ht="25.5" customHeight="1" x14ac:dyDescent="0.4">
      <c r="A40" s="22">
        <v>20</v>
      </c>
      <c r="B40" s="24"/>
      <c r="C40" s="24"/>
      <c r="D40" s="24"/>
      <c r="E40" s="24"/>
      <c r="F40" s="25" t="str">
        <f t="shared" si="0"/>
        <v/>
      </c>
      <c r="G40" s="26" t="str">
        <f t="shared" si="1"/>
        <v/>
      </c>
      <c r="H40" s="24"/>
      <c r="I40" s="24"/>
      <c r="J40" s="24"/>
      <c r="K40" s="26" t="str" cm="1">
        <f t="array" ref="K40">_xlfn.IFS(B40="","",B40&gt;=1,90)</f>
        <v/>
      </c>
      <c r="L40" s="24"/>
      <c r="M40" s="26" t="str" cm="1">
        <f t="array" ref="M40">_xlfn.IFS(B40="","",B40=1,90,B40=2,90,+B40&gt;=3,45)</f>
        <v/>
      </c>
      <c r="N40" s="24"/>
      <c r="O40" s="24"/>
      <c r="P40" s="24"/>
      <c r="Q40" s="25" t="str" cm="1">
        <f t="array" ref="Q40">IF(B39="","",IFERROR(_xlfn.IFS(OR(B40=""),"Vul type in!",OR(C40=""),"Vul aantal in",OR(D40=""),"Kies kleur",OR(AND(E40="ø50",D40="geel")),"Geel bestaat niet in 50mm",OR(AND(E40="ø63",NOT(D40="geel"))),"Alleen geel in 63mm",OR(E40=""),"Kies diameter",OR(G40=""),"Vul hoogte in",OR(H40=""),"Vul lengte in",OR(I40=""),"Vul sprong in",OR(AND(B40&gt;2,I40&lt;600)),"Sprong moet minimaal 600mm zijn",OR(AND(B40&lt;3,I40&lt;800)),"Sprong moet minimaal 800mm zijn",OR(J40=""),"Vul R1 in",OR(K40=""),"Vul H1 in",OR(AND(B40&lt;2,K40&gt;90),AND(B40&lt;2,K40&lt;90),AND(B40&gt;2,K40&lt;90)),"H1 is 90 graden",OR(AND(B39&gt;2,K39&gt;90)),"H1 max. 115 graden",OR(L40=""),"Vul R2 in",OR(M40=""),"Vul H2 in",OR(M40=45),"H2 standaard 45 graden",OR(AND(B40&lt;2,M40&gt;90),AND(B40&lt;2,M40&lt;90)),"H2 is 90 graden",OR(AND(CEILING((H40-(I40/TAN(RADIANS((M40)))+(TAN(RADIANS(M40/2))*L40)))+(I40/SIN(RADIANS((M40)))-(TAN(RADIANS(M40/2))*L40))+(G40-(TAN(RADIANS(K40/2))*J40))+((PI()*J40*2)/(360/K40))+((PI()*L40*2)/(360/M40)),200)&gt;10000,N40="ja")),"Bocht kan niet uit 1 stuk",OR(AND(E40="ø50",J40&lt;350)),"R1 moet minimaal 350 zijn",OR(AND(E40="ø63",J40&lt;400)),"R1 moet minimaal 400 zijn",OR(AND(E40="ø75",J40&lt;450)),"R1 moet minimaal 450 zijn",OR(AND(E40="ø110",J40&lt;500)),"R1 moet minimaal 500 zijn",OR(AND(E40="ø125",J40&lt;660)),"R1 moet minimaal 660 zijn",OR(AND(E40="ø160",J40&lt;750)),"R1 moet minimaal 750 zijn",OR(AND(E40="ø50",G40&gt;0,L40&lt;350)),"R2 moet minimaal 350 zijn",OR(AND(E40="ø63",G40&gt;0,L40&lt;400)),"R2 moet minimaal 400 zijn",OR(AND(E40="ø75",G40&gt;0,L40&lt;450)),"R2 moet minimaal 450 zijn",OR(AND(E40="ø110",G40&gt;0,L40&lt;500)),"R2 moet minimaal 500 zijn",OR(AND(E40="ø125",G40&gt;0,L40&lt;660)),"R2 moet minimaal 660 zijn",OR(AND(E40="ø160",G40&gt;0,L40&lt;750)),"R2 moet minimaal 750 zijn",OR(AND(B40&gt;=3,M40&gt;=90)),"H2 kleiner dan 90 graden",OR(N40=""),"Uit 1 stuk?",OR(O40=""),"Trekkoord?"),CEILING((H40-(I40/TAN(RADIANS((M40)))+(TAN(RADIANS(M40/2))*L40)))+(I40/SIN(RADIANS((M40)))-(TAN(RADIANS(M40/2))*L40))+(G40-(TAN(RADIANS(K40/2))*J40))+((PI()*J40*2)/(360/K40))+((PI()*L40*2)/(360/M40)),200)))</f>
        <v/>
      </c>
      <c r="R40" s="13"/>
      <c r="S40" s="14"/>
    </row>
    <row r="41" spans="1:19" ht="15" customHeight="1" x14ac:dyDescent="0.4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/>
      <c r="R41" s="16"/>
      <c r="S41" s="11"/>
    </row>
    <row r="42" spans="1:19" ht="15" customHeight="1" x14ac:dyDescent="0.4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/>
      <c r="R42" s="16"/>
      <c r="S42" s="11"/>
    </row>
    <row r="43" spans="1:19" ht="15" customHeight="1" x14ac:dyDescent="0.4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/>
      <c r="R43" s="16"/>
      <c r="S43" s="11"/>
    </row>
    <row r="44" spans="1:19" ht="15" customHeight="1" x14ac:dyDescent="0.4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/>
      <c r="R44" s="16"/>
      <c r="S44" s="11"/>
    </row>
    <row r="45" spans="1:19" ht="15" customHeight="1" x14ac:dyDescent="0.4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/>
      <c r="R45" s="16"/>
      <c r="S45" s="11"/>
    </row>
  </sheetData>
  <sheetProtection algorithmName="SHA-512" hashValue="A56vomJkqIFAJQhOzygcofULMbLVFC4Ja45VE2SVqJndNGVhpL/778JALlJ6TIDg59B3/MaqufXg8N9Tmtszsg==" saltValue="1JcNMAfOnKrZuY3g/oy5HA==" spinCount="100000" sheet="1" selectLockedCells="1"/>
  <dataConsolidate/>
  <mergeCells count="3">
    <mergeCell ref="D9:G9"/>
    <mergeCell ref="D10:G10"/>
    <mergeCell ref="D8:G8"/>
  </mergeCells>
  <phoneticPr fontId="2" type="noConversion"/>
  <conditionalFormatting sqref="B21:Q45">
    <cfRule type="expression" dxfId="10" priority="45">
      <formula>ISNUMBER(SEARCH("blauw",$D21,1))</formula>
    </cfRule>
    <cfRule type="expression" dxfId="9" priority="46">
      <formula>ISNUMBER(SEARCH("groen",$D21,1))</formula>
    </cfRule>
    <cfRule type="expression" dxfId="8" priority="47">
      <formula>ISNUMBER(SEARCH("rood",$D21,1))</formula>
    </cfRule>
    <cfRule type="expression" dxfId="7" priority="48">
      <formula>ISNUMBER(SEARCH("grijs",$D21,1))</formula>
    </cfRule>
    <cfRule type="expression" dxfId="6" priority="49">
      <formula>ISNUMBER(SEARCH("geel",$D21,1))</formula>
    </cfRule>
  </conditionalFormatting>
  <conditionalFormatting sqref="H21:H45">
    <cfRule type="expression" dxfId="5" priority="12">
      <formula>Q21="Bocht kan niet uit 1 stuk"</formula>
    </cfRule>
  </conditionalFormatting>
  <conditionalFormatting sqref="I21:I45">
    <cfRule type="expression" dxfId="4" priority="3">
      <formula>Q21="Sprong moet minimaal 600mm zijn"</formula>
    </cfRule>
    <cfRule type="expression" dxfId="3" priority="11">
      <formula>Q21="Sprong moet minimaal 800mm zijn"</formula>
    </cfRule>
  </conditionalFormatting>
  <conditionalFormatting sqref="K21:K45">
    <cfRule type="expression" dxfId="2" priority="2">
      <formula>Q21="H1 is 90 graden"</formula>
    </cfRule>
  </conditionalFormatting>
  <conditionalFormatting sqref="M21:M45">
    <cfRule type="expression" dxfId="1" priority="1">
      <formula>Q21="H2 is 90 graden"</formula>
    </cfRule>
  </conditionalFormatting>
  <conditionalFormatting sqref="Q21:Q45">
    <cfRule type="expression" dxfId="0" priority="7">
      <formula>IF(B21="","Vul type in!",OR(Q21="Geel bestaat niet in 50mm",Q21="Alleen geel in 63mm",Q21="Vul aantal  in!",Q21="Kies kleur!",Q21="Kies diameter!",Q21="Vul hoogte in!",Q21="Vul sprong in",Q21="Vul R1 in",Q21="Vul H1 in",Q21="Vul R2 in",Q21="Vul H2 in",Q21="Sprong moet minimaal 800mm zijn",Q21="Sprong moet minimaal 600mm zijn",Q21="R1 moet minimaal 450 zijn",Q21="R2 moet minimaal 450 zijn",Q21="R1 moet minimaal 500 zijn",Q21="R2 moet minimaal 500 zijn",Q21="R1 moet minimaal 660 zijn",Q21="R2 moet minimaal 660 zijn",Q21="R1 moet minimaal 750 zijn",Q21="R2 moet minimaal 750 zijn",Q21="H2 kleiner dan 90 graden",OR(N21=""),"Uit 1 stuk?",Q21="Bocht kan niet uit 1 stuk",OR(O21=""),"Trekkoord?"))</formula>
    </cfRule>
  </conditionalFormatting>
  <dataValidations xWindow="951" yWindow="603" count="13">
    <dataValidation type="list" allowBlank="1" showInputMessage="1" showErrorMessage="1" promptTitle="Geef de kleur aan" prompt="Grijs - Telecom_x000a_Geel - Gas_x000a_Rood - Elektra_x000a_Groen - CAI_x000a_Blauw - Water" sqref="D41:D45" xr:uid="{5333EA39-319F-45D7-8B55-34A8DACEC6BF}">
      <formula1>"grijs,geel,groen,rood,blauw"</formula1>
    </dataValidation>
    <dataValidation type="whole" allowBlank="1" showInputMessage="1" showErrorMessage="1" promptTitle="Type" prompt="Typenummer geldt alleen bij invoer sprongbocht" sqref="B41:B45" xr:uid="{70AF165C-60BA-4BF5-A994-BE32215E70B5}">
      <formula1>1</formula1>
      <formula2>2</formula2>
    </dataValidation>
    <dataValidation type="list" allowBlank="1" showInputMessage="1" showErrorMessage="1" promptTitle="Invoer diameter" prompt="Geef eerst de kleur aan" sqref="E41:E45" xr:uid="{D3FBCD46-F252-4A76-BEB1-61782FF67D74}">
      <formula1>INDIRECT(D41)</formula1>
    </dataValidation>
    <dataValidation type="list" allowBlank="1" showInputMessage="1" showErrorMessage="1" sqref="N21:O45" xr:uid="{0157F1A2-7A14-4AA2-9017-B7882101EAD0}">
      <formula1>"ja,nee"</formula1>
    </dataValidation>
    <dataValidation type="list" errorStyle="warning" allowBlank="1" showInputMessage="1" showErrorMessage="1" promptTitle="Radius" prompt="Vul radius in" sqref="L41:L45" xr:uid="{8DE35089-BDAA-45FA-838C-0A877281C688}">
      <formula1>INDIRECT(E41)</formula1>
    </dataValidation>
    <dataValidation type="list" errorStyle="warning" allowBlank="1" showInputMessage="1" showErrorMessage="1" promptTitle="Radius" prompt="Vul radius in" sqref="I41:I45" xr:uid="{9E0F8992-7ECE-4E6C-88C9-B93AAD24F7B2}">
      <formula1>INDIRECT(E41)</formula1>
    </dataValidation>
    <dataValidation type="list" errorStyle="warning" allowBlank="1" showInputMessage="1" showErrorMessage="1" prompt="Vul radius in" sqref="J21:J40" xr:uid="{1D7D2EBF-6ACA-4189-AE48-3D85637EC408}">
      <formula1>INDIRECT(E21)</formula1>
    </dataValidation>
    <dataValidation type="custom" allowBlank="1" showInputMessage="1" showErrorMessage="1" prompt="H2 kleiner dan 90 graden" sqref="R14" xr:uid="{97B62AA0-CDCD-44B5-AF50-331755E141E4}">
      <formula1>"ALS(B21="""";"""";B21&gt;=3;""H2 kleiner dan 90 gr."")"</formula1>
    </dataValidation>
    <dataValidation type="list" allowBlank="1" showInputMessage="1" showErrorMessage="1" promptTitle="Kies kleur" prompt="Grijs - Telecom_x000a_Geel - Gas_x000a_Rood - Elektra_x000a_Groen - CAI_x000a_Blauw - Water" sqref="D21:D40" xr:uid="{93FD5A26-6394-4935-981E-EAB545448DCE}">
      <formula1>"grijs,geel,groen,rood,blauw"</formula1>
    </dataValidation>
    <dataValidation type="list" allowBlank="1" showInputMessage="1" showErrorMessage="1" promptTitle="Kies diameter" sqref="E22:E40" xr:uid="{F3406650-1AC0-4FC5-8895-4D4747B14AD7}">
      <formula1>INDIRECT(D22)</formula1>
    </dataValidation>
    <dataValidation type="list" allowBlank="1" showInputMessage="1" showErrorMessage="1" prompt="Kies diameter" sqref="E21" xr:uid="{3AFE0E91-FDC5-4A2F-9A99-9D25E439ADED}">
      <formula1>INDIRECT(D21)</formula1>
    </dataValidation>
    <dataValidation type="list" allowBlank="1" showInputMessage="1" showErrorMessage="1" prompt="Kies type" sqref="B21:B40" xr:uid="{5B7DE1F9-0219-451B-A56B-461EFD0A3429}">
      <formula1>type</formula1>
    </dataValidation>
    <dataValidation type="list" errorStyle="warning" allowBlank="1" showInputMessage="1" showErrorMessage="1" prompt="Vul radius in" sqref="L21:L40" xr:uid="{D15AC6EE-F8B0-422B-8BF5-D43F6EF83FC9}">
      <formula1>INDIRECT(E21)</formula1>
    </dataValidation>
  </dataValidations>
  <printOptions gridLines="1"/>
  <pageMargins left="0.39370078740157483" right="0.39370078740157483" top="0.39370078740157483" bottom="0.39370078740157483" header="0.31496062992125984" footer="0.31496062992125984"/>
  <pageSetup paperSize="9" scale="54" orientation="landscape" horizontalDpi="4294967293" verticalDpi="4294967293" r:id="rId1"/>
  <rowBreaks count="1" manualBreakCount="1">
    <brk id="36" max="16383" man="1"/>
  </rowBreaks>
  <ignoredErrors>
    <ignoredError sqref="G23:G40 G21:G22 M41:M47 K22:M40 K21 M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13</vt:i4>
      </vt:variant>
    </vt:vector>
  </HeadingPairs>
  <TitlesOfParts>
    <vt:vector size="14" baseType="lpstr">
      <vt:lpstr>Invulstaat doorvoerbochten</vt:lpstr>
      <vt:lpstr>'Invulstaat doorvoerbochten'!Afdrukbereik</vt:lpstr>
      <vt:lpstr>blauw</vt:lpstr>
      <vt:lpstr>geel</vt:lpstr>
      <vt:lpstr>grijs</vt:lpstr>
      <vt:lpstr>groen</vt:lpstr>
      <vt:lpstr>'Invulstaat doorvoerbochten'!ø110</vt:lpstr>
      <vt:lpstr>ø125</vt:lpstr>
      <vt:lpstr>ø160</vt:lpstr>
      <vt:lpstr>'Invulstaat doorvoerbochten'!ø50</vt:lpstr>
      <vt:lpstr>'Invulstaat doorvoerbochten'!ø63</vt:lpstr>
      <vt:lpstr>'Invulstaat doorvoerbochten'!ø75</vt:lpstr>
      <vt:lpstr>rood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Gerwin Eleveld</dc:creator>
  <cp:lastModifiedBy>Gerwin Eleveld</cp:lastModifiedBy>
  <cp:lastPrinted>2025-03-31T08:02:57Z</cp:lastPrinted>
  <dcterms:created xsi:type="dcterms:W3CDTF">2025-03-12T07:20:55Z</dcterms:created>
  <dcterms:modified xsi:type="dcterms:W3CDTF">2025-07-02T09:37:22Z</dcterms:modified>
</cp:coreProperties>
</file>