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Vaults\Beutech PDM\000\0004\0004001\"/>
    </mc:Choice>
  </mc:AlternateContent>
  <xr:revisionPtr revIDLastSave="0" documentId="13_ncr:1_{3F2AE593-F3FE-446E-85DE-45D88D155A13}" xr6:coauthVersionLast="47" xr6:coauthVersionMax="47" xr10:uidLastSave="{00000000-0000-0000-0000-000000000000}"/>
  <bookViews>
    <workbookView xWindow="-120" yWindow="-120" windowWidth="29040" windowHeight="15720" xr2:uid="{27EE4913-1CB8-4F56-BC27-582118EF2CE8}"/>
  </bookViews>
  <sheets>
    <sheet name="Sprongbochten type 3 &amp; 4" sheetId="1" r:id="rId1"/>
  </sheets>
  <definedNames>
    <definedName name="_xlnm.Print_Area" localSheetId="0">'Sprongbochten type 3 &amp; 4'!$A$1:$P$43</definedName>
    <definedName name="blauw">'Sprongbochten type 3 &amp; 4'!$V$1:$V$5</definedName>
    <definedName name="geel">'Sprongbochten type 3 &amp; 4'!$R$1:$R$5</definedName>
    <definedName name="grijs">'Sprongbochten type 3 &amp; 4'!$S$1:$S$5</definedName>
    <definedName name="groen">'Sprongbochten type 3 &amp; 4'!$T$1:$T$5</definedName>
    <definedName name="H2_">'Sprongbochten type 3 &amp; 4'!$R$14:$R$17</definedName>
    <definedName name="ø110" localSheetId="0">'Sprongbochten type 3 &amp; 4'!$U$8:$U$11</definedName>
    <definedName name="ø125">'Sprongbochten type 3 &amp; 4'!$V$8:$V$11</definedName>
    <definedName name="ø160">'Sprongbochten type 3 &amp; 4'!$W$8:$W$10</definedName>
    <definedName name="ø50" localSheetId="0">'Sprongbochten type 3 &amp; 4'!$R$8:$R$9</definedName>
    <definedName name="ø63" localSheetId="0">'Sprongbochten type 3 &amp; 4'!$S$8:$S$9</definedName>
    <definedName name="ø75" localSheetId="0">'Sprongbochten type 3 &amp; 4'!$T$8:$T$10</definedName>
    <definedName name="rood">'Sprongbochten type 3 &amp; 4'!$U$1:$U$5</definedName>
    <definedName name="type">'Sprongbochten type 3 &amp; 4'!$Q$1:$Q$2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3" i="1" l="1" a="1"/>
  <c r="P23" i="1" s="1"/>
  <c r="P24" i="1" a="1"/>
  <c r="P24" i="1"/>
  <c r="P25" i="1" a="1"/>
  <c r="P25" i="1"/>
  <c r="P26" i="1" a="1"/>
  <c r="P26" i="1"/>
  <c r="P27" i="1" a="1"/>
  <c r="P27" i="1"/>
  <c r="P28" i="1" a="1"/>
  <c r="P28" i="1"/>
  <c r="P29" i="1" a="1"/>
  <c r="P29" i="1"/>
  <c r="P30" i="1" a="1"/>
  <c r="P30" i="1"/>
  <c r="P31" i="1" a="1"/>
  <c r="P31" i="1"/>
  <c r="P32" i="1" a="1"/>
  <c r="P32" i="1"/>
  <c r="P33" i="1" a="1"/>
  <c r="P33" i="1" s="1"/>
  <c r="P34" i="1" a="1"/>
  <c r="P34" i="1"/>
  <c r="P35" i="1" a="1"/>
  <c r="P35" i="1"/>
  <c r="P36" i="1" a="1"/>
  <c r="P36" i="1"/>
  <c r="P37" i="1" a="1"/>
  <c r="P37" i="1"/>
  <c r="P38" i="1" a="1"/>
  <c r="P38" i="1"/>
  <c r="P39" i="1" a="1"/>
  <c r="P39" i="1"/>
  <c r="P40" i="1" a="1"/>
  <c r="P40" i="1"/>
  <c r="P41" i="1" a="1"/>
  <c r="P41" i="1"/>
  <c r="P42" i="1" a="1"/>
  <c r="P42" i="1"/>
  <c r="P43" i="1" a="1"/>
  <c r="P43" i="1" s="1"/>
  <c r="F21" i="1" l="1"/>
  <c r="P21" i="1" s="1" a="1"/>
  <c r="P21" i="1" s="1"/>
  <c r="I21" i="1"/>
  <c r="F22" i="1" l="1"/>
  <c r="P22" i="1" s="1" a="1"/>
  <c r="P22" i="1" s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I41" i="1" l="1"/>
  <c r="I42" i="1"/>
  <c r="I43" i="1"/>
  <c r="I22" i="1" l="1"/>
  <c r="I40" i="1" l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<sst xmlns="http://schemas.openxmlformats.org/spreadsheetml/2006/main" count="56" uniqueCount="31">
  <si>
    <t>Type</t>
  </si>
  <si>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</si>
  <si>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</si>
  <si>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</si>
  <si>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</si>
  <si>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</si>
  <si>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</si>
  <si>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</si>
  <si>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</si>
  <si>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</si>
  <si>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</si>
  <si>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</si>
  <si>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</si>
  <si>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</si>
  <si>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</si>
  <si>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</si>
  <si>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</si>
  <si>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</si>
  <si>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</si>
  <si>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</si>
  <si>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</si>
  <si>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</si>
  <si>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</si>
  <si>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Sprongbochten type 3 &amp; 4</t>
  </si>
  <si>
    <t>Sprong</t>
  </si>
  <si>
    <t>Hoogte (A) is standaard 1200 mm.</t>
  </si>
  <si>
    <t>Hoek 1 (H1) is altijd 90 graden</t>
  </si>
  <si>
    <t>Hoek 2 (H2) is te bepalen volgen dropdownmenu</t>
  </si>
  <si>
    <t>Hoek 2 (H2) is standaard 45 graden</t>
  </si>
  <si>
    <t>Diam.</t>
  </si>
  <si>
    <t>versie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</si>
</sst>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/>
    </xf>
    <xf numFmtId="0" fontId="4" fillId="0" borderId="0" xfId="0" applyFont="1"/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Font="1" applyAlignment="1">
      <alignment horizontal="left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indent="1"/>
    </xf>
    <xf numFmtId="0" fontId="13" fillId="2" borderId="0" xfId="0" applyFont="1" applyFill="1" applyAlignment="1">
      <alignment horizontal="right" indent="1"/>
    </xf>
    <xf numFmtId="0" fontId="9" fillId="2" borderId="0" xfId="0" applyFont="1" applyFill="1" applyProtection="1"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" fillId="2" borderId="0" xfId="0" applyFont="1" applyFill="1" applyAlignment="1">
      <alignment vertical="top"/>
    </xf>
    <xf numFmtId="0" fontId="1" fillId="0" borderId="0" xfId="0" applyFont="1"/>
    <xf numFmtId="0" fontId="14" fillId="2" borderId="9" xfId="0" applyFont="1" applyFill="1" applyBorder="1"/>
    <xf numFmtId="0" fontId="13" fillId="2" borderId="9" xfId="0" applyFont="1" applyFill="1" applyBorder="1" applyAlignment="1">
      <alignment horizontal="right" indent="1"/>
    </xf>
    <xf numFmtId="0" fontId="9" fillId="2" borderId="9" xfId="0" applyFont="1" applyFill="1" applyBorder="1" applyProtection="1">
      <protection locked="0"/>
    </xf>
    <xf numFmtId="0" fontId="8" fillId="0" borderId="0" xfId="0" applyFont="1"/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1</xdr:row>
      <xdr:rowOff>66675</xdr:rowOff>
    </xdr:from>
    <xdr:to>
      <xdr:col>12</xdr:col>
      <xdr:colOff>243850</xdr:colOff>
      <xdr:row>17</xdr:row>
      <xdr:rowOff>128023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E360AFF-AFBB-2029-B029-A41B1F901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447675"/>
          <a:ext cx="4739650" cy="32522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1142999</xdr:colOff>
      <xdr:row>1</xdr:row>
      <xdr:rowOff>22491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5CE5A0E5-83F4-0B5A-CA98-9DD3D049F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639674" cy="9273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E43"/>
  <sheetViews>
    <sheetView showGridLines="0" tabSelected="1" zoomScaleNormal="100" zoomScaleSheetLayoutView="100" workbookViewId="0">
      <selection activeCell="A21" sqref="A21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5" width="17.140625" style="1" customWidth="1"/>
    <col min="16" max="16" width="17.140625" style="4" customWidth="1"/>
    <col min="17" max="17" width="5.7109375" style="1" hidden="1" customWidth="1"/>
    <col min="18" max="18" width="7.7109375" style="1" hidden="1" customWidth="1"/>
    <col min="19" max="21" width="6.85546875" style="1" hidden="1" customWidth="1"/>
    <col min="22" max="22" width="9.42578125" style="1" hidden="1" customWidth="1"/>
    <col min="23" max="23" width="8" style="1" hidden="1" customWidth="1"/>
    <col min="24" max="24" width="10.28515625" style="1" customWidth="1"/>
    <col min="26" max="16384" width="12.85546875" style="1"/>
  </cols>
  <sheetData>
    <row r="1" spans="1:31" ht="71.25" customHeight="1" x14ac:dyDescent="0.4">
      <c r="A1"/>
      <c r="B1"/>
      <c r="C1"/>
      <c r="D1"/>
      <c r="E1"/>
      <c r="F1"/>
      <c r="G1" s="39"/>
      <c r="H1"/>
      <c r="I1"/>
      <c r="J1"/>
      <c r="K1"/>
      <c r="L1"/>
      <c r="M1"/>
      <c r="N1"/>
      <c r="O1"/>
      <c r="P1"/>
      <c r="Q1" s="15">
        <v>3</v>
      </c>
      <c r="R1" s="15" t="s">
        <v>7</v>
      </c>
      <c r="S1" s="15" t="s">
        <v>8</v>
      </c>
      <c r="T1" s="15" t="s">
        <v>8</v>
      </c>
      <c r="U1" s="15" t="s">
        <v>8</v>
      </c>
      <c r="V1" s="15" t="s">
        <v>8</v>
      </c>
      <c r="W1" s="7"/>
      <c r="Y1" s="16"/>
    </row>
    <row r="2" spans="1:31" ht="15" customHeight="1" x14ac:dyDescent="0.3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 s="15"/>
      <c r="Q2" s="15">
        <v>4</v>
      </c>
      <c r="R2" s="15" t="s">
        <v>9</v>
      </c>
      <c r="S2" s="15" t="s">
        <v>9</v>
      </c>
      <c r="T2" s="15" t="s">
        <v>9</v>
      </c>
      <c r="U2" s="15" t="s">
        <v>9</v>
      </c>
      <c r="V2" s="15" t="s">
        <v>9</v>
      </c>
      <c r="W2" s="7"/>
      <c r="Y2" s="16"/>
    </row>
    <row r="3" spans="1:31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 s="15"/>
      <c r="R3" s="15" t="s">
        <v>10</v>
      </c>
      <c r="S3" s="15" t="s">
        <v>10</v>
      </c>
      <c r="T3" s="15" t="s">
        <v>10</v>
      </c>
      <c r="U3" s="15" t="s">
        <v>10</v>
      </c>
      <c r="V3" s="15" t="s">
        <v>10</v>
      </c>
      <c r="W3" s="7"/>
      <c r="Y3" s="16"/>
    </row>
    <row r="4" spans="1:31" ht="26.25" thickBot="1" x14ac:dyDescent="0.4">
      <c r="A4" s="36" t="s">
        <v>23</v>
      </c>
      <c r="B4" s="37"/>
      <c r="C4" s="38"/>
      <c r="D4" s="38"/>
      <c r="E4" s="38"/>
      <c r="F4" s="24"/>
      <c r="G4"/>
      <c r="H4"/>
      <c r="I4"/>
      <c r="J4"/>
      <c r="K4"/>
      <c r="L4"/>
      <c r="M4"/>
      <c r="N4"/>
      <c r="O4"/>
      <c r="P4"/>
      <c r="Q4" s="15"/>
      <c r="R4" s="15" t="s">
        <v>11</v>
      </c>
      <c r="S4" s="15" t="s">
        <v>11</v>
      </c>
      <c r="T4" s="15" t="s">
        <v>11</v>
      </c>
      <c r="U4" s="15" t="s">
        <v>11</v>
      </c>
      <c r="V4" s="15" t="s">
        <v>11</v>
      </c>
      <c r="W4" s="7"/>
      <c r="Y4" s="16"/>
    </row>
    <row r="5" spans="1:31" ht="15" customHeight="1" x14ac:dyDescent="0.3">
      <c r="A5" s="15" t="s">
        <v>30</v>
      </c>
      <c r="B5" s="23"/>
      <c r="C5" s="24"/>
      <c r="D5" s="24"/>
      <c r="E5" s="24"/>
      <c r="F5" s="24"/>
      <c r="G5"/>
      <c r="H5"/>
      <c r="I5"/>
      <c r="J5"/>
      <c r="K5"/>
      <c r="L5"/>
      <c r="M5"/>
      <c r="N5"/>
      <c r="O5"/>
      <c r="P5"/>
      <c r="Q5" s="15"/>
      <c r="R5" s="15" t="s">
        <v>12</v>
      </c>
      <c r="S5" s="15" t="s">
        <v>12</v>
      </c>
      <c r="T5" s="15" t="s">
        <v>12</v>
      </c>
      <c r="U5" s="15" t="s">
        <v>12</v>
      </c>
      <c r="V5" s="15" t="s">
        <v>12</v>
      </c>
      <c r="W5" s="7"/>
      <c r="Y5" s="16"/>
    </row>
    <row r="6" spans="1:31" customFormat="1" ht="15" customHeight="1" x14ac:dyDescent="0.3">
      <c r="A6" s="22"/>
      <c r="B6" s="23"/>
      <c r="C6" s="24"/>
      <c r="D6" s="24"/>
      <c r="E6" s="24"/>
      <c r="F6" s="24"/>
      <c r="H6" s="1"/>
      <c r="Q6" s="7"/>
      <c r="R6" s="7"/>
      <c r="S6" s="7"/>
      <c r="T6" s="7"/>
      <c r="U6" s="7"/>
      <c r="V6" s="7"/>
      <c r="W6" s="7"/>
      <c r="Y6" s="16"/>
    </row>
    <row r="7" spans="1:31" ht="15" customHeight="1" x14ac:dyDescent="0.3">
      <c r="A7" s="32" t="s">
        <v>25</v>
      </c>
      <c r="B7" s="23"/>
      <c r="C7" s="24"/>
      <c r="D7" s="24"/>
      <c r="E7" s="24"/>
      <c r="F7" s="24"/>
      <c r="G7"/>
      <c r="H7"/>
      <c r="I7"/>
      <c r="J7"/>
      <c r="K7"/>
      <c r="L7"/>
      <c r="M7"/>
      <c r="N7"/>
      <c r="O7"/>
      <c r="P7"/>
      <c r="Q7" s="7"/>
      <c r="R7" s="15" t="s">
        <v>8</v>
      </c>
      <c r="S7" s="15" t="s">
        <v>7</v>
      </c>
      <c r="T7" s="15" t="s">
        <v>9</v>
      </c>
      <c r="U7" s="15" t="s">
        <v>10</v>
      </c>
      <c r="V7" s="15" t="s">
        <v>11</v>
      </c>
      <c r="W7" s="15" t="s">
        <v>12</v>
      </c>
      <c r="X7"/>
      <c r="Y7" s="16"/>
      <c r="Z7" s="24"/>
      <c r="AA7" s="24"/>
      <c r="AB7" s="24"/>
      <c r="AC7" s="9"/>
      <c r="AD7" s="10"/>
      <c r="AE7"/>
    </row>
    <row r="8" spans="1:31" ht="15" customHeight="1" x14ac:dyDescent="0.3">
      <c r="A8" s="32" t="s">
        <v>18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7"/>
      <c r="R8" s="16">
        <v>500</v>
      </c>
      <c r="S8" s="16">
        <v>500</v>
      </c>
      <c r="T8" s="16">
        <v>500</v>
      </c>
      <c r="U8" s="16">
        <v>660</v>
      </c>
      <c r="V8" s="16">
        <v>660</v>
      </c>
      <c r="W8" s="16">
        <v>750</v>
      </c>
      <c r="X8" s="24"/>
      <c r="Y8" s="16"/>
      <c r="Z8" s="24"/>
      <c r="AA8" s="24"/>
      <c r="AB8" s="24"/>
      <c r="AC8" s="9"/>
      <c r="AD8" s="10"/>
      <c r="AE8"/>
    </row>
    <row r="9" spans="1:31" ht="15" customHeight="1" x14ac:dyDescent="0.3">
      <c r="A9" s="32" t="s">
        <v>26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 s="7"/>
      <c r="R9" s="16">
        <v>750</v>
      </c>
      <c r="S9" s="16">
        <v>750</v>
      </c>
      <c r="T9" s="16">
        <v>660</v>
      </c>
      <c r="U9" s="16">
        <v>750</v>
      </c>
      <c r="V9" s="16">
        <v>750</v>
      </c>
      <c r="W9" s="16">
        <v>900</v>
      </c>
      <c r="X9" s="24"/>
      <c r="Y9" s="16"/>
      <c r="Z9" s="24"/>
      <c r="AA9" s="24"/>
      <c r="AB9" s="24"/>
      <c r="AC9" s="9"/>
      <c r="AD9" s="10"/>
      <c r="AE9"/>
    </row>
    <row r="10" spans="1:31" ht="15" customHeight="1" x14ac:dyDescent="0.3">
      <c r="A10" s="34" t="s">
        <v>28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7"/>
      <c r="S10" s="16"/>
      <c r="T10" s="16">
        <v>750</v>
      </c>
      <c r="U10" s="16">
        <v>900</v>
      </c>
      <c r="V10" s="16">
        <v>900</v>
      </c>
      <c r="W10" s="16">
        <v>1050</v>
      </c>
      <c r="X10" s="8"/>
      <c r="Y10" s="16"/>
      <c r="Z10" s="8"/>
      <c r="AA10" s="8"/>
      <c r="AB10" s="8"/>
      <c r="AC10" s="8"/>
    </row>
    <row r="11" spans="1:31" ht="15" customHeight="1" x14ac:dyDescent="0.3">
      <c r="A11" s="35" t="s">
        <v>27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7"/>
      <c r="U11" s="16">
        <v>1050</v>
      </c>
      <c r="V11" s="16">
        <v>1050</v>
      </c>
      <c r="W11" s="16"/>
      <c r="Y11" s="16"/>
      <c r="Z11" s="12"/>
      <c r="AA11" s="12"/>
      <c r="AB11" s="12"/>
      <c r="AC11" s="12"/>
      <c r="AD11" s="11"/>
      <c r="AE11" s="5"/>
    </row>
    <row r="12" spans="1:31" ht="15" customHeight="1" x14ac:dyDescent="0.3">
      <c r="A12" s="34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7"/>
      <c r="R12" s="16"/>
      <c r="S12" s="16"/>
      <c r="T12" s="16"/>
      <c r="V12" s="16"/>
      <c r="W12" s="16"/>
      <c r="Y12" s="16"/>
      <c r="Z12" s="13"/>
      <c r="AA12" s="13"/>
      <c r="AB12" s="13"/>
      <c r="AC12" s="13"/>
      <c r="AD12" s="12"/>
      <c r="AE12" s="6"/>
    </row>
    <row r="13" spans="1:31" ht="15" customHeight="1" x14ac:dyDescent="0.3">
      <c r="A13" s="33" t="s">
        <v>20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Y13" s="13"/>
      <c r="Z13" s="13"/>
      <c r="AA13" s="13"/>
      <c r="AB13" s="13"/>
      <c r="AC13" s="13"/>
      <c r="AD13" s="12"/>
      <c r="AE13" s="6"/>
    </row>
    <row r="14" spans="1:31" ht="15" customHeight="1" x14ac:dyDescent="0.3">
      <c r="A14" s="33" t="s">
        <v>19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R14" s="16"/>
      <c r="Y14" s="12"/>
      <c r="Z14" s="12"/>
      <c r="AA14" s="12"/>
      <c r="AB14" s="12"/>
      <c r="AC14" s="12"/>
      <c r="AD14" s="13"/>
      <c r="AE14" s="5"/>
    </row>
    <row r="15" spans="1:31" ht="15" customHeight="1" x14ac:dyDescent="0.3">
      <c r="A15" s="33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R15" s="16"/>
      <c r="Y15" s="12"/>
      <c r="Z15" s="12"/>
      <c r="AA15" s="12"/>
      <c r="AB15" s="12"/>
      <c r="AC15" s="12"/>
      <c r="AD15" s="14"/>
    </row>
    <row r="16" spans="1:31" ht="15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R16" s="16"/>
      <c r="Y16" s="12"/>
      <c r="Z16" s="12"/>
      <c r="AA16" s="12"/>
      <c r="AB16" s="12"/>
      <c r="AC16" s="12"/>
      <c r="AD16" s="5"/>
      <c r="AE16" s="5"/>
    </row>
    <row r="17" spans="1:3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R17" s="16"/>
      <c r="Y17" s="12"/>
      <c r="Z17" s="12"/>
      <c r="AA17" s="12"/>
      <c r="AB17" s="12"/>
      <c r="AC17" s="12"/>
      <c r="AD17" s="5"/>
      <c r="AE17" s="5"/>
    </row>
    <row r="18" spans="1:3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R18" s="16"/>
    </row>
    <row r="19" spans="1:31" ht="15" customHeight="1" thickBo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R19" s="16"/>
    </row>
    <row r="20" spans="1:31" ht="18" x14ac:dyDescent="0.25">
      <c r="A20" s="17" t="s">
        <v>0</v>
      </c>
      <c r="B20" s="19" t="s">
        <v>3</v>
      </c>
      <c r="C20" s="19" t="s">
        <v>1</v>
      </c>
      <c r="D20" s="18" t="s">
        <v>29</v>
      </c>
      <c r="E20" s="19" t="s">
        <v>14</v>
      </c>
      <c r="F20" s="18" t="s">
        <v>15</v>
      </c>
      <c r="G20" s="19" t="s">
        <v>16</v>
      </c>
      <c r="H20" s="18" t="s">
        <v>17</v>
      </c>
      <c r="I20" s="18" t="s">
        <v>2</v>
      </c>
      <c r="J20" s="18" t="s">
        <v>21</v>
      </c>
      <c r="K20" s="18" t="s">
        <v>24</v>
      </c>
      <c r="L20" s="18" t="s">
        <v>22</v>
      </c>
      <c r="M20" s="18" t="s">
        <v>4</v>
      </c>
      <c r="N20" s="20" t="s">
        <v>5</v>
      </c>
      <c r="O20" s="20" t="s">
        <v>13</v>
      </c>
      <c r="P20" s="21" t="s">
        <v>6</v>
      </c>
      <c r="R20" s="16"/>
    </row>
    <row r="21" spans="1:31" s="3" customFormat="1" ht="15" customHeight="1" x14ac:dyDescent="0.25">
      <c r="A21" s="25"/>
      <c r="B21" s="26"/>
      <c r="C21" s="26"/>
      <c r="D21" s="27"/>
      <c r="E21" s="26"/>
      <c r="F21" s="28" t="str">
        <f t="shared" ref="F21:F43" si="0">IF(A21="","",90)</f>
        <v/>
      </c>
      <c r="G21" s="26"/>
      <c r="H21" s="26"/>
      <c r="I21" s="29" t="str">
        <f>IF(B21="","",IF(B21="geel","gas",IF(B21="grijs","telecom",IF(B21="groen","CAI",IF(B21="blauw","water",IF(B21="rood","elektra",""))))))</f>
        <v/>
      </c>
      <c r="J21" s="30"/>
      <c r="K21" s="26"/>
      <c r="L21" s="26"/>
      <c r="M21" s="26"/>
      <c r="N21" s="26"/>
      <c r="O21" s="26"/>
      <c r="P21" s="31" t="str" cm="1">
        <f t="array" ref="P21">IFERROR(_xlfn.IFS(A21="","Type",B21="","Kleur",C21="","Diameter",D21="","Diameter",E21="","R1",G21="","R2",J21="","A",K21="","Sprong",L21="","C",,,AND(D21="ø63",B21&lt;&gt;"geel"),"63=geel",OR(AND(D21="ø50",E21&lt;350),AND(D21="ø63",E21&lt;400),AND(D21="ø75",E21&lt;450),AND(D21="ø110",E21&lt;500),AND(D21="ø125",E21&lt;660),AND(D21="ø160",E21&lt;750)),"R1&lt;min",OR(AND(D21="ø50",G21&lt;350),AND(D21="ø63",G21&lt;400),AND(D21="ø75",G21&lt;450),AND(D21="ø110",G21&lt;500),AND(D21="ø125",G21&lt;660),AND(D21="ø160",G21&lt;750)),"R2&lt;min",TRUE,IF(CEILING((J21-E21*TAN(RADIANS(ABS(F21))/2))+(K21/SIN(RADIANS(H21))-G21*TAN(RADIANS(ABS(H21))/2)-E21*TAN(RADIANS(ABS(F21))/2))+(L21-K21/TAN(RADIANS(H21))-G21*TAN(RADIANS(ABS(H21))/2))+ABS(RADIANS(F21))*G21+ABS(RADIANS(H21))*G21,100)&gt;10000,"Kan niet uit 1 stuk!",CEILING((J21-E21*TAN(RADIANS(ABS(F21))/2))+(K21/SIN(RADIANS(H21))-G21*TAN(RADIANS(ABS(H21))/2)-E21*TAN(RADIANS(ABS(F21))/2))+(L21-K21/TAN(RADIANS(H21))-G21*TAN(RADIANS(ABS(H21))/2))+ABS(RADIANS(F21))*G21+ABS(RADIANS(H21))*G21,100))),"")</f>
        <v>Type</v>
      </c>
      <c r="Q21" s="2"/>
      <c r="R21" s="16"/>
      <c r="S21" s="2"/>
      <c r="T21" s="2"/>
      <c r="U21" s="2"/>
      <c r="V21" s="2"/>
      <c r="W21" s="2"/>
    </row>
    <row r="22" spans="1:31" s="3" customFormat="1" ht="15" customHeight="1" x14ac:dyDescent="0.25">
      <c r="A22" s="25"/>
      <c r="B22" s="26"/>
      <c r="C22" s="26"/>
      <c r="D22" s="27"/>
      <c r="E22" s="26"/>
      <c r="F22" s="28" t="str">
        <f t="shared" si="0"/>
        <v/>
      </c>
      <c r="G22" s="26"/>
      <c r="H22" s="26"/>
      <c r="I22" s="29" t="str">
        <f t="shared" ref="I22:I40" si="1">IF(C22="","",IF(C22="geel","gas",IF(C22="grijs","telecom",IF(C22="groen","CAI",IF(C22="blauw","water",IF(C22="rood","elektra",""))))))</f>
        <v/>
      </c>
      <c r="J22" s="30"/>
      <c r="K22" s="26"/>
      <c r="L22" s="26"/>
      <c r="M22" s="26"/>
      <c r="N22" s="26"/>
      <c r="O22" s="26"/>
      <c r="P22" s="31" t="str" cm="1">
        <f t="array" ref="P22">IF(A21="","",IFERROR(_xlfn.IFS(A22="","Type",B22="","Kleur",C22="","Aantal",D22="","Diameter",E22="","R1",G22="","R2",J22="","A",K22="","Sprong",L22="","C",,,AND(D22="ø63",C22&lt;&gt;"geel"),"63=geel",OR(AND(D22="ø50",E22&lt;350),AND(D22="ø63",E22&lt;400),AND(D22="ø75",E22&lt;450),AND(D22="ø110",E22&lt;500),AND(D22="ø125",E22&lt;660),AND(D22="ø160",E22&lt;750)),"R1&lt;min",OR(AND(D22="ø50",G22&lt;350),AND(D22="ø63",G22&lt;400),AND(D22="ø75",G22&lt;450),AND(D22="ø110",G22&lt;500),AND(D22="ø125",G22&lt;660),AND(D22="ø160",G22&lt;750)),"R2&lt;min",TRUE,IF(CEILING((J22-E22*TAN(RADIANS(ABS(F22))/2))+(K22/SIN(RADIANS(H22))-G22*TAN(RADIANS(ABS(H22))/2)-E22*TAN(RADIANS(ABS(F22))/2))+(L22-K22/TAN(RADIANS(H22))-G22*TAN(RADIANS(ABS(H22))/2))+ABS(RADIANS(F22))*G22+ABS(RADIANS(H22))*G22,100)&gt;10000,"Kan niet uit 1 stuk!",CEILING((J22-E22*TAN(RADIANS(ABS(F22))/2))+(K22/SIN(RADIANS(H22))-G22*TAN(RADIANS(ABS(H22))/2)-E22*TAN(RADIANS(ABS(F22))/2))+(L22-K22/TAN(RADIANS(H22))-G22*TAN(RADIANS(ABS(H22))/2))+ABS(RADIANS(F22))*G22+ABS(RADIANS(H22))*G22,100))),""))</f>
        <v/>
      </c>
      <c r="Q22" s="2"/>
      <c r="R22" s="16"/>
      <c r="S22" s="2"/>
      <c r="T22" s="2"/>
      <c r="U22" s="2"/>
      <c r="V22" s="2"/>
      <c r="W22" s="2"/>
    </row>
    <row r="23" spans="1:31" s="3" customFormat="1" ht="15" customHeight="1" x14ac:dyDescent="0.25">
      <c r="A23" s="25"/>
      <c r="B23" s="26"/>
      <c r="C23" s="26"/>
      <c r="D23" s="27"/>
      <c r="E23" s="26"/>
      <c r="F23" s="28" t="str">
        <f t="shared" si="0"/>
        <v/>
      </c>
      <c r="G23" s="26"/>
      <c r="H23" s="26"/>
      <c r="I23" s="29" t="str">
        <f t="shared" si="1"/>
        <v/>
      </c>
      <c r="J23" s="30"/>
      <c r="K23" s="26"/>
      <c r="L23" s="26"/>
      <c r="M23" s="26"/>
      <c r="N23" s="26"/>
      <c r="O23" s="26"/>
      <c r="P23" s="31" t="str" cm="1">
        <f t="array" ref="P23">IF(A22="","",IFERROR(_xlfn.IFS(A23="","Type",B23="","Kleur",C23="","Aantal",D23="","Diameter",E23="","R1",G23="","R2",J23="","A",K23="","Sprong",L23="","C",,,AND(D23="ø63",C23&lt;&gt;"geel"),"63=geel",OR(AND(D23="ø50",E23&lt;350),AND(D23="ø63",E23&lt;400),AND(D23="ø75",E23&lt;450),AND(D23="ø110",E23&lt;500),AND(D23="ø125",E23&lt;660),AND(D23="ø160",E23&lt;750)),"R1&lt;min",OR(AND(D23="ø50",G23&lt;350),AND(D23="ø63",G23&lt;400),AND(D23="ø75",G23&lt;450),AND(D23="ø110",G23&lt;500),AND(D23="ø125",G23&lt;660),AND(D23="ø160",G23&lt;750)),"R2&lt;min",TRUE,IF(CEILING((J23-E23*TAN(RADIANS(ABS(F23))/2))+(K23/SIN(RADIANS(H23))-G23*TAN(RADIANS(ABS(H23))/2)-E23*TAN(RADIANS(ABS(F23))/2))+(L23-K23/TAN(RADIANS(H23))-G23*TAN(RADIANS(ABS(H23))/2))+ABS(RADIANS(F23))*G23+ABS(RADIANS(H23))*G23,100)&gt;10000,"Kan niet uit 1 stuk!",CEILING((J23-E23*TAN(RADIANS(ABS(F23))/2))+(K23/SIN(RADIANS(H23))-G23*TAN(RADIANS(ABS(H23))/2)-E23*TAN(RADIANS(ABS(F23))/2))+(L23-K23/TAN(RADIANS(H23))-G23*TAN(RADIANS(ABS(H23))/2))+ABS(RADIANS(F23))*G23+ABS(RADIANS(H23))*G23,100))),""))</f>
        <v/>
      </c>
      <c r="R23" s="16"/>
    </row>
    <row r="24" spans="1:31" s="3" customFormat="1" ht="15" customHeight="1" x14ac:dyDescent="0.25">
      <c r="A24" s="25"/>
      <c r="B24" s="26"/>
      <c r="C24" s="26"/>
      <c r="D24" s="27"/>
      <c r="E24" s="26"/>
      <c r="F24" s="28" t="str">
        <f t="shared" si="0"/>
        <v/>
      </c>
      <c r="G24" s="26"/>
      <c r="H24" s="26"/>
      <c r="I24" s="29" t="str">
        <f t="shared" si="1"/>
        <v/>
      </c>
      <c r="J24" s="30"/>
      <c r="K24" s="26"/>
      <c r="L24" s="26"/>
      <c r="M24" s="26"/>
      <c r="N24" s="26"/>
      <c r="O24" s="26"/>
      <c r="P24" s="31" t="str" cm="1">
        <f t="array" ref="P24">IF(A23="","",IFERROR(_xlfn.IFS(A24="","Type",B24="","Kleur",C24="","Aantal",D24="","Diameter",E24="","R1",G24="","R2",J24="","A",K24="","Sprong",L24="","C",,,AND(D24="ø63",C24&lt;&gt;"geel"),"63=geel",OR(AND(D24="ø50",E24&lt;350),AND(D24="ø63",E24&lt;400),AND(D24="ø75",E24&lt;450),AND(D24="ø110",E24&lt;500),AND(D24="ø125",E24&lt;660),AND(D24="ø160",E24&lt;750)),"R1&lt;min",OR(AND(D24="ø50",G24&lt;350),AND(D24="ø63",G24&lt;400),AND(D24="ø75",G24&lt;450),AND(D24="ø110",G24&lt;500),AND(D24="ø125",G24&lt;660),AND(D24="ø160",G24&lt;750)),"R2&lt;min",TRUE,IF(CEILING((J24-E24*TAN(RADIANS(ABS(F24))/2))+(K24/SIN(RADIANS(H24))-G24*TAN(RADIANS(ABS(H24))/2)-E24*TAN(RADIANS(ABS(F24))/2))+(L24-K24/TAN(RADIANS(H24))-G24*TAN(RADIANS(ABS(H24))/2))+ABS(RADIANS(F24))*G24+ABS(RADIANS(H24))*G24,100)&gt;10000,"Kan niet uit 1 stuk!",CEILING((J24-E24*TAN(RADIANS(ABS(F24))/2))+(K24/SIN(RADIANS(H24))-G24*TAN(RADIANS(ABS(H24))/2)-E24*TAN(RADIANS(ABS(F24))/2))+(L24-K24/TAN(RADIANS(H24))-G24*TAN(RADIANS(ABS(H24))/2))+ABS(RADIANS(F24))*G24+ABS(RADIANS(H24))*G24,100))),""))</f>
        <v/>
      </c>
      <c r="R24" s="16"/>
    </row>
    <row r="25" spans="1:31" s="3" customFormat="1" ht="15" customHeight="1" x14ac:dyDescent="0.25">
      <c r="A25" s="25"/>
      <c r="B25" s="26"/>
      <c r="C25" s="26"/>
      <c r="D25" s="27"/>
      <c r="E25" s="26"/>
      <c r="F25" s="28" t="str">
        <f t="shared" si="0"/>
        <v/>
      </c>
      <c r="G25" s="26"/>
      <c r="H25" s="26"/>
      <c r="I25" s="29" t="str">
        <f t="shared" si="1"/>
        <v/>
      </c>
      <c r="J25" s="30"/>
      <c r="K25" s="26"/>
      <c r="L25" s="26"/>
      <c r="M25" s="26"/>
      <c r="N25" s="26"/>
      <c r="O25" s="26"/>
      <c r="P25" s="31" t="str" cm="1">
        <f t="array" ref="P25">IF(A24="","",IFERROR(_xlfn.IFS(A25="","Type",B25="","Kleur",C25="","Aantal",D25="","Diameter",E25="","R1",G25="","R2",J25="","A",K25="","Sprong",L25="","C",,,AND(D25="ø63",C25&lt;&gt;"geel"),"63=geel",OR(AND(D25="ø50",E25&lt;350),AND(D25="ø63",E25&lt;400),AND(D25="ø75",E25&lt;450),AND(D25="ø110",E25&lt;500),AND(D25="ø125",E25&lt;660),AND(D25="ø160",E25&lt;750)),"R1&lt;min",OR(AND(D25="ø50",G25&lt;350),AND(D25="ø63",G25&lt;400),AND(D25="ø75",G25&lt;450),AND(D25="ø110",G25&lt;500),AND(D25="ø125",G25&lt;660),AND(D25="ø160",G25&lt;750)),"R2&lt;min",TRUE,IF(CEILING((J25-E25*TAN(RADIANS(ABS(F25))/2))+(K25/SIN(RADIANS(H25))-G25*TAN(RADIANS(ABS(H25))/2)-E25*TAN(RADIANS(ABS(F25))/2))+(L25-K25/TAN(RADIANS(H25))-G25*TAN(RADIANS(ABS(H25))/2))+ABS(RADIANS(F25))*G25+ABS(RADIANS(H25))*G25,100)&gt;10000,"Kan niet uit 1 stuk!",CEILING((J25-E25*TAN(RADIANS(ABS(F25))/2))+(K25/SIN(RADIANS(H25))-G25*TAN(RADIANS(ABS(H25))/2)-E25*TAN(RADIANS(ABS(F25))/2))+(L25-K25/TAN(RADIANS(H25))-G25*TAN(RADIANS(ABS(H25))/2))+ABS(RADIANS(F25))*G25+ABS(RADIANS(H25))*G25,100))),""))</f>
        <v/>
      </c>
      <c r="R25" s="16"/>
    </row>
    <row r="26" spans="1:31" s="3" customFormat="1" ht="15" customHeight="1" x14ac:dyDescent="0.25">
      <c r="A26" s="25"/>
      <c r="B26" s="26"/>
      <c r="C26" s="26"/>
      <c r="D26" s="27"/>
      <c r="E26" s="26"/>
      <c r="F26" s="28" t="str">
        <f t="shared" si="0"/>
        <v/>
      </c>
      <c r="G26" s="26"/>
      <c r="H26" s="26"/>
      <c r="I26" s="29" t="str">
        <f t="shared" si="1"/>
        <v/>
      </c>
      <c r="J26" s="30"/>
      <c r="K26" s="26"/>
      <c r="L26" s="26"/>
      <c r="M26" s="26"/>
      <c r="N26" s="26"/>
      <c r="O26" s="26"/>
      <c r="P26" s="31" t="str" cm="1">
        <f t="array" ref="P26">IF(A25="","",IFERROR(_xlfn.IFS(A26="","Type",B26="","Kleur",C26="","Aantal",D26="","Diameter",E26="","R1",G26="","R2",J26="","A",K26="","Sprong",L26="","C",,,AND(D26="ø63",C26&lt;&gt;"geel"),"63=geel",OR(AND(D26="ø50",E26&lt;350),AND(D26="ø63",E26&lt;400),AND(D26="ø75",E26&lt;450),AND(D26="ø110",E26&lt;500),AND(D26="ø125",E26&lt;660),AND(D26="ø160",E26&lt;750)),"R1&lt;min",OR(AND(D26="ø50",G26&lt;350),AND(D26="ø63",G26&lt;400),AND(D26="ø75",G26&lt;450),AND(D26="ø110",G26&lt;500),AND(D26="ø125",G26&lt;660),AND(D26="ø160",G26&lt;750)),"R2&lt;min",TRUE,IF(CEILING((J26-E26*TAN(RADIANS(ABS(F26))/2))+(K26/SIN(RADIANS(H26))-G26*TAN(RADIANS(ABS(H26))/2)-E26*TAN(RADIANS(ABS(F26))/2))+(L26-K26/TAN(RADIANS(H26))-G26*TAN(RADIANS(ABS(H26))/2))+ABS(RADIANS(F26))*G26+ABS(RADIANS(H26))*G26,100)&gt;10000,"Kan niet uit 1 stuk!",CEILING((J26-E26*TAN(RADIANS(ABS(F26))/2))+(K26/SIN(RADIANS(H26))-G26*TAN(RADIANS(ABS(H26))/2)-E26*TAN(RADIANS(ABS(F26))/2))+(L26-K26/TAN(RADIANS(H26))-G26*TAN(RADIANS(ABS(H26))/2))+ABS(RADIANS(F26))*G26+ABS(RADIANS(H26))*G26,100))),""))</f>
        <v/>
      </c>
    </row>
    <row r="27" spans="1:31" s="3" customFormat="1" ht="15" customHeight="1" x14ac:dyDescent="0.25">
      <c r="A27" s="25"/>
      <c r="B27" s="26"/>
      <c r="C27" s="26"/>
      <c r="D27" s="27"/>
      <c r="E27" s="26"/>
      <c r="F27" s="28" t="str">
        <f t="shared" si="0"/>
        <v/>
      </c>
      <c r="G27" s="26"/>
      <c r="H27" s="26"/>
      <c r="I27" s="29" t="str">
        <f t="shared" si="1"/>
        <v/>
      </c>
      <c r="J27" s="30"/>
      <c r="K27" s="26"/>
      <c r="L27" s="26"/>
      <c r="M27" s="26"/>
      <c r="N27" s="26"/>
      <c r="O27" s="26"/>
      <c r="P27" s="31" t="str" cm="1">
        <f t="array" ref="P27">IF(A26="","",IFERROR(_xlfn.IFS(A27="","Type",B27="","Kleur",C27="","Aantal",D27="","Diameter",E27="","R1",G27="","R2",J27="","A",K27="","Sprong",L27="","C",,,AND(D27="ø63",C27&lt;&gt;"geel"),"63=geel",OR(AND(D27="ø50",E27&lt;350),AND(D27="ø63",E27&lt;400),AND(D27="ø75",E27&lt;450),AND(D27="ø110",E27&lt;500),AND(D27="ø125",E27&lt;660),AND(D27="ø160",E27&lt;750)),"R1&lt;min",OR(AND(D27="ø50",G27&lt;350),AND(D27="ø63",G27&lt;400),AND(D27="ø75",G27&lt;450),AND(D27="ø110",G27&lt;500),AND(D27="ø125",G27&lt;660),AND(D27="ø160",G27&lt;750)),"R2&lt;min",TRUE,IF(CEILING((J27-E27*TAN(RADIANS(ABS(F27))/2))+(K27/SIN(RADIANS(H27))-G27*TAN(RADIANS(ABS(H27))/2)-E27*TAN(RADIANS(ABS(F27))/2))+(L27-K27/TAN(RADIANS(H27))-G27*TAN(RADIANS(ABS(H27))/2))+ABS(RADIANS(F27))*G27+ABS(RADIANS(H27))*G27,100)&gt;10000,"Kan niet uit 1 stuk!",CEILING((J27-E27*TAN(RADIANS(ABS(F27))/2))+(K27/SIN(RADIANS(H27))-G27*TAN(RADIANS(ABS(H27))/2)-E27*TAN(RADIANS(ABS(F27))/2))+(L27-K27/TAN(RADIANS(H27))-G27*TAN(RADIANS(ABS(H27))/2))+ABS(RADIANS(F27))*G27+ABS(RADIANS(H27))*G27,100))),""))</f>
        <v/>
      </c>
    </row>
    <row r="28" spans="1:31" s="3" customFormat="1" ht="15" customHeight="1" x14ac:dyDescent="0.25">
      <c r="A28" s="25"/>
      <c r="B28" s="26"/>
      <c r="C28" s="26"/>
      <c r="D28" s="27"/>
      <c r="E28" s="26"/>
      <c r="F28" s="28" t="str">
        <f t="shared" si="0"/>
        <v/>
      </c>
      <c r="G28" s="26"/>
      <c r="H28" s="26"/>
      <c r="I28" s="29" t="str">
        <f t="shared" si="1"/>
        <v/>
      </c>
      <c r="J28" s="30"/>
      <c r="K28" s="26"/>
      <c r="L28" s="26"/>
      <c r="M28" s="26"/>
      <c r="N28" s="26"/>
      <c r="O28" s="26"/>
      <c r="P28" s="31" t="str" cm="1">
        <f t="array" ref="P28">IF(A27="","",IFERROR(_xlfn.IFS(A28="","Type",B28="","Kleur",C28="","Aantal",D28="","Diameter",E28="","R1",G28="","R2",J28="","A",K28="","Sprong",L28="","C",,,AND(D28="ø63",C28&lt;&gt;"geel"),"63=geel",OR(AND(D28="ø50",E28&lt;350),AND(D28="ø63",E28&lt;400),AND(D28="ø75",E28&lt;450),AND(D28="ø110",E28&lt;500),AND(D28="ø125",E28&lt;660),AND(D28="ø160",E28&lt;750)),"R1&lt;min",OR(AND(D28="ø50",G28&lt;350),AND(D28="ø63",G28&lt;400),AND(D28="ø75",G28&lt;450),AND(D28="ø110",G28&lt;500),AND(D28="ø125",G28&lt;660),AND(D28="ø160",G28&lt;750)),"R2&lt;min",TRUE,IF(CEILING((J28-E28*TAN(RADIANS(ABS(F28))/2))+(K28/SIN(RADIANS(H28))-G28*TAN(RADIANS(ABS(H28))/2)-E28*TAN(RADIANS(ABS(F28))/2))+(L28-K28/TAN(RADIANS(H28))-G28*TAN(RADIANS(ABS(H28))/2))+ABS(RADIANS(F28))*G28+ABS(RADIANS(H28))*G28,100)&gt;10000,"Kan niet uit 1 stuk!",CEILING((J28-E28*TAN(RADIANS(ABS(F28))/2))+(K28/SIN(RADIANS(H28))-G28*TAN(RADIANS(ABS(H28))/2)-E28*TAN(RADIANS(ABS(F28))/2))+(L28-K28/TAN(RADIANS(H28))-G28*TAN(RADIANS(ABS(H28))/2))+ABS(RADIANS(F28))*G28+ABS(RADIANS(H28))*G28,100))),""))</f>
        <v/>
      </c>
    </row>
    <row r="29" spans="1:31" s="3" customFormat="1" ht="15" customHeight="1" x14ac:dyDescent="0.25">
      <c r="A29" s="25"/>
      <c r="B29" s="26"/>
      <c r="C29" s="26"/>
      <c r="D29" s="27"/>
      <c r="E29" s="26"/>
      <c r="F29" s="28" t="str">
        <f t="shared" si="0"/>
        <v/>
      </c>
      <c r="G29" s="26"/>
      <c r="H29" s="26"/>
      <c r="I29" s="29" t="str">
        <f t="shared" si="1"/>
        <v/>
      </c>
      <c r="J29" s="30"/>
      <c r="K29" s="26"/>
      <c r="L29" s="26"/>
      <c r="M29" s="26"/>
      <c r="N29" s="26"/>
      <c r="O29" s="26"/>
      <c r="P29" s="31" t="str" cm="1">
        <f t="array" ref="P29">IF(A28="","",IFERROR(_xlfn.IFS(A29="","Type",B29="","Kleur",C29="","Aantal",D29="","Diameter",E29="","R1",G29="","R2",J29="","A",K29="","Sprong",L29="","C",,,AND(D29="ø63",C29&lt;&gt;"geel"),"63=geel",OR(AND(D29="ø50",E29&lt;350),AND(D29="ø63",E29&lt;400),AND(D29="ø75",E29&lt;450),AND(D29="ø110",E29&lt;500),AND(D29="ø125",E29&lt;660),AND(D29="ø160",E29&lt;750)),"R1&lt;min",OR(AND(D29="ø50",G29&lt;350),AND(D29="ø63",G29&lt;400),AND(D29="ø75",G29&lt;450),AND(D29="ø110",G29&lt;500),AND(D29="ø125",G29&lt;660),AND(D29="ø160",G29&lt;750)),"R2&lt;min",TRUE,IF(CEILING((J29-E29*TAN(RADIANS(ABS(F29))/2))+(K29/SIN(RADIANS(H29))-G29*TAN(RADIANS(ABS(H29))/2)-E29*TAN(RADIANS(ABS(F29))/2))+(L29-K29/TAN(RADIANS(H29))-G29*TAN(RADIANS(ABS(H29))/2))+ABS(RADIANS(F29))*G29+ABS(RADIANS(H29))*G29,100)&gt;10000,"Kan niet uit 1 stuk!",CEILING((J29-E29*TAN(RADIANS(ABS(F29))/2))+(K29/SIN(RADIANS(H29))-G29*TAN(RADIANS(ABS(H29))/2)-E29*TAN(RADIANS(ABS(F29))/2))+(L29-K29/TAN(RADIANS(H29))-G29*TAN(RADIANS(ABS(H29))/2))+ABS(RADIANS(F29))*G29+ABS(RADIANS(H29))*G29,100))),""))</f>
        <v/>
      </c>
    </row>
    <row r="30" spans="1:31" s="3" customFormat="1" ht="15" customHeight="1" x14ac:dyDescent="0.25">
      <c r="A30" s="25"/>
      <c r="B30" s="26"/>
      <c r="C30" s="26"/>
      <c r="D30" s="27"/>
      <c r="E30" s="26"/>
      <c r="F30" s="28" t="str">
        <f t="shared" si="0"/>
        <v/>
      </c>
      <c r="G30" s="26"/>
      <c r="H30" s="26"/>
      <c r="I30" s="29" t="str">
        <f t="shared" si="1"/>
        <v/>
      </c>
      <c r="J30" s="30"/>
      <c r="K30" s="26"/>
      <c r="L30" s="26"/>
      <c r="M30" s="26"/>
      <c r="N30" s="26"/>
      <c r="O30" s="26"/>
      <c r="P30" s="31" t="str" cm="1">
        <f t="array" ref="P30">IF(A29="","",IFERROR(_xlfn.IFS(A30="","Type",B30="","Kleur",C30="","Aantal",D30="","Diameter",E30="","R1",G30="","R2",J30="","A",K30="","Sprong",L30="","C",,,AND(D30="ø63",C30&lt;&gt;"geel"),"63=geel",OR(AND(D30="ø50",E30&lt;350),AND(D30="ø63",E30&lt;400),AND(D30="ø75",E30&lt;450),AND(D30="ø110",E30&lt;500),AND(D30="ø125",E30&lt;660),AND(D30="ø160",E30&lt;750)),"R1&lt;min",OR(AND(D30="ø50",G30&lt;350),AND(D30="ø63",G30&lt;400),AND(D30="ø75",G30&lt;450),AND(D30="ø110",G30&lt;500),AND(D30="ø125",G30&lt;660),AND(D30="ø160",G30&lt;750)),"R2&lt;min",TRUE,IF(CEILING((J30-E30*TAN(RADIANS(ABS(F30))/2))+(K30/SIN(RADIANS(H30))-G30*TAN(RADIANS(ABS(H30))/2)-E30*TAN(RADIANS(ABS(F30))/2))+(L30-K30/TAN(RADIANS(H30))-G30*TAN(RADIANS(ABS(H30))/2))+ABS(RADIANS(F30))*G30+ABS(RADIANS(H30))*G30,100)&gt;10000,"Kan niet uit 1 stuk!",CEILING((J30-E30*TAN(RADIANS(ABS(F30))/2))+(K30/SIN(RADIANS(H30))-G30*TAN(RADIANS(ABS(H30))/2)-E30*TAN(RADIANS(ABS(F30))/2))+(L30-K30/TAN(RADIANS(H30))-G30*TAN(RADIANS(ABS(H30))/2))+ABS(RADIANS(F30))*G30+ABS(RADIANS(H30))*G30,100))),""))</f>
        <v/>
      </c>
    </row>
    <row r="31" spans="1:31" s="3" customFormat="1" ht="15" customHeight="1" x14ac:dyDescent="0.25">
      <c r="A31" s="25"/>
      <c r="B31" s="26"/>
      <c r="C31" s="26"/>
      <c r="D31" s="27"/>
      <c r="E31" s="26"/>
      <c r="F31" s="28" t="str">
        <f t="shared" si="0"/>
        <v/>
      </c>
      <c r="G31" s="26"/>
      <c r="H31" s="26"/>
      <c r="I31" s="29" t="str">
        <f t="shared" si="1"/>
        <v/>
      </c>
      <c r="J31" s="30"/>
      <c r="K31" s="26"/>
      <c r="L31" s="26"/>
      <c r="M31" s="26"/>
      <c r="N31" s="26"/>
      <c r="O31" s="26"/>
      <c r="P31" s="31" t="str" cm="1">
        <f t="array" ref="P31">IF(A30="","",IFERROR(_xlfn.IFS(A31="","Type",B31="","Kleur",C31="","Aantal",D31="","Diameter",E31="","R1",G31="","R2",J31="","A",K31="","Sprong",L31="","C",,,AND(D31="ø63",C31&lt;&gt;"geel"),"63=geel",OR(AND(D31="ø50",E31&lt;350),AND(D31="ø63",E31&lt;400),AND(D31="ø75",E31&lt;450),AND(D31="ø110",E31&lt;500),AND(D31="ø125",E31&lt;660),AND(D31="ø160",E31&lt;750)),"R1&lt;min",OR(AND(D31="ø50",G31&lt;350),AND(D31="ø63",G31&lt;400),AND(D31="ø75",G31&lt;450),AND(D31="ø110",G31&lt;500),AND(D31="ø125",G31&lt;660),AND(D31="ø160",G31&lt;750)),"R2&lt;min",TRUE,IF(CEILING((J31-E31*TAN(RADIANS(ABS(F31))/2))+(K31/SIN(RADIANS(H31))-G31*TAN(RADIANS(ABS(H31))/2)-E31*TAN(RADIANS(ABS(F31))/2))+(L31-K31/TAN(RADIANS(H31))-G31*TAN(RADIANS(ABS(H31))/2))+ABS(RADIANS(F31))*G31+ABS(RADIANS(H31))*G31,100)&gt;10000,"Kan niet uit 1 stuk!",CEILING((J31-E31*TAN(RADIANS(ABS(F31))/2))+(K31/SIN(RADIANS(H31))-G31*TAN(RADIANS(ABS(H31))/2)-E31*TAN(RADIANS(ABS(F31))/2))+(L31-K31/TAN(RADIANS(H31))-G31*TAN(RADIANS(ABS(H31))/2))+ABS(RADIANS(F31))*G31+ABS(RADIANS(H31))*G31,100))),""))</f>
        <v/>
      </c>
    </row>
    <row r="32" spans="1:31" s="3" customFormat="1" ht="15" customHeight="1" x14ac:dyDescent="0.25">
      <c r="A32" s="25"/>
      <c r="B32" s="26"/>
      <c r="C32" s="26"/>
      <c r="D32" s="27"/>
      <c r="E32" s="26"/>
      <c r="F32" s="28" t="str">
        <f t="shared" si="0"/>
        <v/>
      </c>
      <c r="G32" s="26"/>
      <c r="H32" s="26"/>
      <c r="I32" s="29" t="str">
        <f t="shared" si="1"/>
        <v/>
      </c>
      <c r="J32" s="30"/>
      <c r="K32" s="26"/>
      <c r="L32" s="26"/>
      <c r="M32" s="26"/>
      <c r="N32" s="26"/>
      <c r="O32" s="26"/>
      <c r="P32" s="31" t="str" cm="1">
        <f t="array" ref="P32">IF(A31="","",IFERROR(_xlfn.IFS(A32="","Type",B32="","Kleur",C32="","Aantal",D32="","Diameter",E32="","R1",G32="","R2",J32="","A",K32="","Sprong",L32="","C",,,AND(D32="ø63",C32&lt;&gt;"geel"),"63=geel",OR(AND(D32="ø50",E32&lt;350),AND(D32="ø63",E32&lt;400),AND(D32="ø75",E32&lt;450),AND(D32="ø110",E32&lt;500),AND(D32="ø125",E32&lt;660),AND(D32="ø160",E32&lt;750)),"R1&lt;min",OR(AND(D32="ø50",G32&lt;350),AND(D32="ø63",G32&lt;400),AND(D32="ø75",G32&lt;450),AND(D32="ø110",G32&lt;500),AND(D32="ø125",G32&lt;660),AND(D32="ø160",G32&lt;750)),"R2&lt;min",TRUE,IF(CEILING((J32-E32*TAN(RADIANS(ABS(F32))/2))+(K32/SIN(RADIANS(H32))-G32*TAN(RADIANS(ABS(H32))/2)-E32*TAN(RADIANS(ABS(F32))/2))+(L32-K32/TAN(RADIANS(H32))-G32*TAN(RADIANS(ABS(H32))/2))+ABS(RADIANS(F32))*G32+ABS(RADIANS(H32))*G32,100)&gt;10000,"Kan niet uit 1 stuk!",CEILING((J32-E32*TAN(RADIANS(ABS(F32))/2))+(K32/SIN(RADIANS(H32))-G32*TAN(RADIANS(ABS(H32))/2)-E32*TAN(RADIANS(ABS(F32))/2))+(L32-K32/TAN(RADIANS(H32))-G32*TAN(RADIANS(ABS(H32))/2))+ABS(RADIANS(F32))*G32+ABS(RADIANS(H32))*G32,100))),""))</f>
        <v/>
      </c>
    </row>
    <row r="33" spans="1:16" s="3" customFormat="1" ht="15" customHeight="1" x14ac:dyDescent="0.25">
      <c r="A33" s="25"/>
      <c r="B33" s="26"/>
      <c r="C33" s="26"/>
      <c r="D33" s="27"/>
      <c r="E33" s="26"/>
      <c r="F33" s="28" t="str">
        <f t="shared" si="0"/>
        <v/>
      </c>
      <c r="G33" s="26"/>
      <c r="H33" s="26"/>
      <c r="I33" s="29" t="str">
        <f t="shared" si="1"/>
        <v/>
      </c>
      <c r="J33" s="30"/>
      <c r="K33" s="26"/>
      <c r="L33" s="26"/>
      <c r="M33" s="26"/>
      <c r="N33" s="26"/>
      <c r="O33" s="26"/>
      <c r="P33" s="31" t="str" cm="1">
        <f t="array" ref="P33">IF(A32="","",IFERROR(_xlfn.IFS(A33="","Type",B33="","Kleur",C33="","Aantal",D33="","Diameter",E33="","R1",G33="","R2",J33="","A",K33="","Sprong",L33="","C",,,AND(D33="ø63",C33&lt;&gt;"geel"),"63=geel",OR(AND(D33="ø50",E33&lt;350),AND(D33="ø63",E33&lt;400),AND(D33="ø75",E33&lt;450),AND(D33="ø110",E33&lt;500),AND(D33="ø125",E33&lt;660),AND(D33="ø160",E33&lt;750)),"R1&lt;min",OR(AND(D33="ø50",G33&lt;350),AND(D33="ø63",G33&lt;400),AND(D33="ø75",G33&lt;450),AND(D33="ø110",G33&lt;500),AND(D33="ø125",G33&lt;660),AND(D33="ø160",G33&lt;750)),"R2&lt;min",TRUE,IF(CEILING((J33-E33*TAN(RADIANS(ABS(F33))/2))+(K33/SIN(RADIANS(H33))-G33*TAN(RADIANS(ABS(H33))/2)-E33*TAN(RADIANS(ABS(F33))/2))+(L33-K33/TAN(RADIANS(H33))-G33*TAN(RADIANS(ABS(H33))/2))+ABS(RADIANS(F33))*G33+ABS(RADIANS(H33))*G33,100)&gt;10000,"Kan niet uit 1 stuk!",CEILING((J33-E33*TAN(RADIANS(ABS(F33))/2))+(K33/SIN(RADIANS(H33))-G33*TAN(RADIANS(ABS(H33))/2)-E33*TAN(RADIANS(ABS(F33))/2))+(L33-K33/TAN(RADIANS(H33))-G33*TAN(RADIANS(ABS(H33))/2))+ABS(RADIANS(F33))*G33+ABS(RADIANS(H33))*G33,100))),""))</f>
        <v/>
      </c>
    </row>
    <row r="34" spans="1:16" s="3" customFormat="1" ht="15" customHeight="1" x14ac:dyDescent="0.25">
      <c r="A34" s="25"/>
      <c r="B34" s="26"/>
      <c r="C34" s="26"/>
      <c r="D34" s="27"/>
      <c r="E34" s="26"/>
      <c r="F34" s="28" t="str">
        <f t="shared" si="0"/>
        <v/>
      </c>
      <c r="G34" s="26"/>
      <c r="H34" s="26"/>
      <c r="I34" s="29" t="str">
        <f t="shared" si="1"/>
        <v/>
      </c>
      <c r="J34" s="30"/>
      <c r="K34" s="26"/>
      <c r="L34" s="26"/>
      <c r="M34" s="26"/>
      <c r="N34" s="26"/>
      <c r="O34" s="26"/>
      <c r="P34" s="31" t="str" cm="1">
        <f t="array" ref="P34">IF(A33="","",IFERROR(_xlfn.IFS(A34="","Type",B34="","Kleur",C34="","Aantal",D34="","Diameter",E34="","R1",G34="","R2",J34="","A",K34="","Sprong",L34="","C",,,AND(D34="ø63",C34&lt;&gt;"geel"),"63=geel",OR(AND(D34="ø50",E34&lt;350),AND(D34="ø63",E34&lt;400),AND(D34="ø75",E34&lt;450),AND(D34="ø110",E34&lt;500),AND(D34="ø125",E34&lt;660),AND(D34="ø160",E34&lt;750)),"R1&lt;min",OR(AND(D34="ø50",G34&lt;350),AND(D34="ø63",G34&lt;400),AND(D34="ø75",G34&lt;450),AND(D34="ø110",G34&lt;500),AND(D34="ø125",G34&lt;660),AND(D34="ø160",G34&lt;750)),"R2&lt;min",TRUE,IF(CEILING((J34-E34*TAN(RADIANS(ABS(F34))/2))+(K34/SIN(RADIANS(H34))-G34*TAN(RADIANS(ABS(H34))/2)-E34*TAN(RADIANS(ABS(F34))/2))+(L34-K34/TAN(RADIANS(H34))-G34*TAN(RADIANS(ABS(H34))/2))+ABS(RADIANS(F34))*G34+ABS(RADIANS(H34))*G34,100)&gt;10000,"Kan niet uit 1 stuk!",CEILING((J34-E34*TAN(RADIANS(ABS(F34))/2))+(K34/SIN(RADIANS(H34))-G34*TAN(RADIANS(ABS(H34))/2)-E34*TAN(RADIANS(ABS(F34))/2))+(L34-K34/TAN(RADIANS(H34))-G34*TAN(RADIANS(ABS(H34))/2))+ABS(RADIANS(F34))*G34+ABS(RADIANS(H34))*G34,100))),""))</f>
        <v/>
      </c>
    </row>
    <row r="35" spans="1:16" s="3" customFormat="1" ht="15" customHeight="1" x14ac:dyDescent="0.25">
      <c r="A35" s="25"/>
      <c r="B35" s="26"/>
      <c r="C35" s="26"/>
      <c r="D35" s="27"/>
      <c r="E35" s="26"/>
      <c r="F35" s="28" t="str">
        <f t="shared" si="0"/>
        <v/>
      </c>
      <c r="G35" s="26"/>
      <c r="H35" s="26"/>
      <c r="I35" s="29" t="str">
        <f t="shared" si="1"/>
        <v/>
      </c>
      <c r="J35" s="30"/>
      <c r="K35" s="26"/>
      <c r="L35" s="26"/>
      <c r="M35" s="26"/>
      <c r="N35" s="26"/>
      <c r="O35" s="26"/>
      <c r="P35" s="31" t="str" cm="1">
        <f t="array" ref="P35">IF(A34="","",IFERROR(_xlfn.IFS(A35="","Type",B35="","Kleur",C35="","Aantal",D35="","Diameter",E35="","R1",G35="","R2",J35="","A",K35="","Sprong",L35="","C",,,AND(D35="ø63",C35&lt;&gt;"geel"),"63=geel",OR(AND(D35="ø50",E35&lt;350),AND(D35="ø63",E35&lt;400),AND(D35="ø75",E35&lt;450),AND(D35="ø110",E35&lt;500),AND(D35="ø125",E35&lt;660),AND(D35="ø160",E35&lt;750)),"R1&lt;min",OR(AND(D35="ø50",G35&lt;350),AND(D35="ø63",G35&lt;400),AND(D35="ø75",G35&lt;450),AND(D35="ø110",G35&lt;500),AND(D35="ø125",G35&lt;660),AND(D35="ø160",G35&lt;750)),"R2&lt;min",TRUE,IF(CEILING((J35-E35*TAN(RADIANS(ABS(F35))/2))+(K35/SIN(RADIANS(H35))-G35*TAN(RADIANS(ABS(H35))/2)-E35*TAN(RADIANS(ABS(F35))/2))+(L35-K35/TAN(RADIANS(H35))-G35*TAN(RADIANS(ABS(H35))/2))+ABS(RADIANS(F35))*G35+ABS(RADIANS(H35))*G35,100)&gt;10000,"Kan niet uit 1 stuk!",CEILING((J35-E35*TAN(RADIANS(ABS(F35))/2))+(K35/SIN(RADIANS(H35))-G35*TAN(RADIANS(ABS(H35))/2)-E35*TAN(RADIANS(ABS(F35))/2))+(L35-K35/TAN(RADIANS(H35))-G35*TAN(RADIANS(ABS(H35))/2))+ABS(RADIANS(F35))*G35+ABS(RADIANS(H35))*G35,100))),""))</f>
        <v/>
      </c>
    </row>
    <row r="36" spans="1:16" s="3" customFormat="1" ht="15" customHeight="1" x14ac:dyDescent="0.25">
      <c r="A36" s="25"/>
      <c r="B36" s="26"/>
      <c r="C36" s="26"/>
      <c r="D36" s="27"/>
      <c r="E36" s="26"/>
      <c r="F36" s="28" t="str">
        <f t="shared" si="0"/>
        <v/>
      </c>
      <c r="G36" s="26"/>
      <c r="H36" s="26"/>
      <c r="I36" s="29" t="str">
        <f t="shared" si="1"/>
        <v/>
      </c>
      <c r="J36" s="30"/>
      <c r="K36" s="26"/>
      <c r="L36" s="26"/>
      <c r="M36" s="26"/>
      <c r="N36" s="26"/>
      <c r="O36" s="26"/>
      <c r="P36" s="31" t="str" cm="1">
        <f t="array" ref="P36">IF(A35="","",IFERROR(_xlfn.IFS(A36="","Type",B36="","Kleur",C36="","Aantal",D36="","Diameter",E36="","R1",G36="","R2",J36="","A",K36="","Sprong",L36="","C",,,AND(D36="ø63",C36&lt;&gt;"geel"),"63=geel",OR(AND(D36="ø50",E36&lt;350),AND(D36="ø63",E36&lt;400),AND(D36="ø75",E36&lt;450),AND(D36="ø110",E36&lt;500),AND(D36="ø125",E36&lt;660),AND(D36="ø160",E36&lt;750)),"R1&lt;min",OR(AND(D36="ø50",G36&lt;350),AND(D36="ø63",G36&lt;400),AND(D36="ø75",G36&lt;450),AND(D36="ø110",G36&lt;500),AND(D36="ø125",G36&lt;660),AND(D36="ø160",G36&lt;750)),"R2&lt;min",TRUE,IF(CEILING((J36-E36*TAN(RADIANS(ABS(F36))/2))+(K36/SIN(RADIANS(H36))-G36*TAN(RADIANS(ABS(H36))/2)-E36*TAN(RADIANS(ABS(F36))/2))+(L36-K36/TAN(RADIANS(H36))-G36*TAN(RADIANS(ABS(H36))/2))+ABS(RADIANS(F36))*G36+ABS(RADIANS(H36))*G36,100)&gt;10000,"Kan niet uit 1 stuk!",CEILING((J36-E36*TAN(RADIANS(ABS(F36))/2))+(K36/SIN(RADIANS(H36))-G36*TAN(RADIANS(ABS(H36))/2)-E36*TAN(RADIANS(ABS(F36))/2))+(L36-K36/TAN(RADIANS(H36))-G36*TAN(RADIANS(ABS(H36))/2))+ABS(RADIANS(F36))*G36+ABS(RADIANS(H36))*G36,100))),""))</f>
        <v/>
      </c>
    </row>
    <row r="37" spans="1:16" s="3" customFormat="1" ht="15" customHeight="1" x14ac:dyDescent="0.25">
      <c r="A37" s="25"/>
      <c r="B37" s="26"/>
      <c r="C37" s="26"/>
      <c r="D37" s="27"/>
      <c r="E37" s="26"/>
      <c r="F37" s="28" t="str">
        <f t="shared" si="0"/>
        <v/>
      </c>
      <c r="G37" s="26"/>
      <c r="H37" s="26"/>
      <c r="I37" s="29" t="str">
        <f t="shared" si="1"/>
        <v/>
      </c>
      <c r="J37" s="30"/>
      <c r="K37" s="26"/>
      <c r="L37" s="26"/>
      <c r="M37" s="26"/>
      <c r="N37" s="26"/>
      <c r="O37" s="26"/>
      <c r="P37" s="31" t="str" cm="1">
        <f t="array" ref="P37">IF(A36="","",IFERROR(_xlfn.IFS(A37="","Type",B37="","Kleur",C37="","Aantal",D37="","Diameter",E37="","R1",G37="","R2",J37="","A",K37="","Sprong",L37="","C",,,AND(D37="ø63",C37&lt;&gt;"geel"),"63=geel",OR(AND(D37="ø50",E37&lt;350),AND(D37="ø63",E37&lt;400),AND(D37="ø75",E37&lt;450),AND(D37="ø110",E37&lt;500),AND(D37="ø125",E37&lt;660),AND(D37="ø160",E37&lt;750)),"R1&lt;min",OR(AND(D37="ø50",G37&lt;350),AND(D37="ø63",G37&lt;400),AND(D37="ø75",G37&lt;450),AND(D37="ø110",G37&lt;500),AND(D37="ø125",G37&lt;660),AND(D37="ø160",G37&lt;750)),"R2&lt;min",TRUE,IF(CEILING((J37-E37*TAN(RADIANS(ABS(F37))/2))+(K37/SIN(RADIANS(H37))-G37*TAN(RADIANS(ABS(H37))/2)-E37*TAN(RADIANS(ABS(F37))/2))+(L37-K37/TAN(RADIANS(H37))-G37*TAN(RADIANS(ABS(H37))/2))+ABS(RADIANS(F37))*G37+ABS(RADIANS(H37))*G37,100)&gt;10000,"Kan niet uit 1 stuk!",CEILING((J37-E37*TAN(RADIANS(ABS(F37))/2))+(K37/SIN(RADIANS(H37))-G37*TAN(RADIANS(ABS(H37))/2)-E37*TAN(RADIANS(ABS(F37))/2))+(L37-K37/TAN(RADIANS(H37))-G37*TAN(RADIANS(ABS(H37))/2))+ABS(RADIANS(F37))*G37+ABS(RADIANS(H37))*G37,100))),""))</f>
        <v/>
      </c>
    </row>
    <row r="38" spans="1:16" s="3" customFormat="1" ht="15" customHeight="1" x14ac:dyDescent="0.25">
      <c r="A38" s="25"/>
      <c r="B38" s="26"/>
      <c r="C38" s="26"/>
      <c r="D38" s="27"/>
      <c r="E38" s="26"/>
      <c r="F38" s="28" t="str">
        <f t="shared" si="0"/>
        <v/>
      </c>
      <c r="G38" s="26"/>
      <c r="H38" s="26"/>
      <c r="I38" s="29" t="str">
        <f t="shared" si="1"/>
        <v/>
      </c>
      <c r="J38" s="30"/>
      <c r="K38" s="26"/>
      <c r="L38" s="26"/>
      <c r="M38" s="26"/>
      <c r="N38" s="26"/>
      <c r="O38" s="26"/>
      <c r="P38" s="31" t="str" cm="1">
        <f t="array" ref="P38">IF(A37="","",IFERROR(_xlfn.IFS(A38="","Type",B38="","Kleur",C38="","Aantal",D38="","Diameter",E38="","R1",G38="","R2",J38="","A",K38="","Sprong",L38="","C",,,AND(D38="ø63",C38&lt;&gt;"geel"),"63=geel",OR(AND(D38="ø50",E38&lt;350),AND(D38="ø63",E38&lt;400),AND(D38="ø75",E38&lt;450),AND(D38="ø110",E38&lt;500),AND(D38="ø125",E38&lt;660),AND(D38="ø160",E38&lt;750)),"R1&lt;min",OR(AND(D38="ø50",G38&lt;350),AND(D38="ø63",G38&lt;400),AND(D38="ø75",G38&lt;450),AND(D38="ø110",G38&lt;500),AND(D38="ø125",G38&lt;660),AND(D38="ø160",G38&lt;750)),"R2&lt;min",TRUE,IF(CEILING((J38-E38*TAN(RADIANS(ABS(F38))/2))+(K38/SIN(RADIANS(H38))-G38*TAN(RADIANS(ABS(H38))/2)-E38*TAN(RADIANS(ABS(F38))/2))+(L38-K38/TAN(RADIANS(H38))-G38*TAN(RADIANS(ABS(H38))/2))+ABS(RADIANS(F38))*G38+ABS(RADIANS(H38))*G38,100)&gt;10000,"Kan niet uit 1 stuk!",CEILING((J38-E38*TAN(RADIANS(ABS(F38))/2))+(K38/SIN(RADIANS(H38))-G38*TAN(RADIANS(ABS(H38))/2)-E38*TAN(RADIANS(ABS(F38))/2))+(L38-K38/TAN(RADIANS(H38))-G38*TAN(RADIANS(ABS(H38))/2))+ABS(RADIANS(F38))*G38+ABS(RADIANS(H38))*G38,100))),""))</f>
        <v/>
      </c>
    </row>
    <row r="39" spans="1:16" s="3" customFormat="1" ht="15" customHeight="1" x14ac:dyDescent="0.25">
      <c r="A39" s="25"/>
      <c r="B39" s="26"/>
      <c r="C39" s="26"/>
      <c r="D39" s="27"/>
      <c r="E39" s="26"/>
      <c r="F39" s="28" t="str">
        <f t="shared" si="0"/>
        <v/>
      </c>
      <c r="G39" s="26"/>
      <c r="H39" s="26"/>
      <c r="I39" s="29" t="str">
        <f t="shared" si="1"/>
        <v/>
      </c>
      <c r="J39" s="30"/>
      <c r="K39" s="26"/>
      <c r="L39" s="26"/>
      <c r="M39" s="26"/>
      <c r="N39" s="26"/>
      <c r="O39" s="26"/>
      <c r="P39" s="31" t="str" cm="1">
        <f t="array" ref="P39">IF(A38="","",IFERROR(_xlfn.IFS(A39="","Type",B39="","Kleur",C39="","Aantal",D39="","Diameter",E39="","R1",G39="","R2",J39="","A",K39="","Sprong",L39="","C",,,AND(D39="ø63",C39&lt;&gt;"geel"),"63=geel",OR(AND(D39="ø50",E39&lt;350),AND(D39="ø63",E39&lt;400),AND(D39="ø75",E39&lt;450),AND(D39="ø110",E39&lt;500),AND(D39="ø125",E39&lt;660),AND(D39="ø160",E39&lt;750)),"R1&lt;min",OR(AND(D39="ø50",G39&lt;350),AND(D39="ø63",G39&lt;400),AND(D39="ø75",G39&lt;450),AND(D39="ø110",G39&lt;500),AND(D39="ø125",G39&lt;660),AND(D39="ø160",G39&lt;750)),"R2&lt;min",TRUE,IF(CEILING((J39-E39*TAN(RADIANS(ABS(F39))/2))+(K39/SIN(RADIANS(H39))-G39*TAN(RADIANS(ABS(H39))/2)-E39*TAN(RADIANS(ABS(F39))/2))+(L39-K39/TAN(RADIANS(H39))-G39*TAN(RADIANS(ABS(H39))/2))+ABS(RADIANS(F39))*G39+ABS(RADIANS(H39))*G39,100)&gt;10000,"Kan niet uit 1 stuk!",CEILING((J39-E39*TAN(RADIANS(ABS(F39))/2))+(K39/SIN(RADIANS(H39))-G39*TAN(RADIANS(ABS(H39))/2)-E39*TAN(RADIANS(ABS(F39))/2))+(L39-K39/TAN(RADIANS(H39))-G39*TAN(RADIANS(ABS(H39))/2))+ABS(RADIANS(F39))*G39+ABS(RADIANS(H39))*G39,100))),""))</f>
        <v/>
      </c>
    </row>
    <row r="40" spans="1:16" s="3" customFormat="1" ht="15" customHeight="1" x14ac:dyDescent="0.25">
      <c r="A40" s="25"/>
      <c r="B40" s="26"/>
      <c r="C40" s="26"/>
      <c r="D40" s="27"/>
      <c r="E40" s="26"/>
      <c r="F40" s="28" t="str">
        <f t="shared" si="0"/>
        <v/>
      </c>
      <c r="G40" s="26"/>
      <c r="H40" s="26"/>
      <c r="I40" s="29" t="str">
        <f t="shared" si="1"/>
        <v/>
      </c>
      <c r="J40" s="30"/>
      <c r="K40" s="26"/>
      <c r="L40" s="26"/>
      <c r="M40" s="26"/>
      <c r="N40" s="26"/>
      <c r="O40" s="26"/>
      <c r="P40" s="31" t="str" cm="1">
        <f t="array" ref="P40">IF(A39="","",IFERROR(_xlfn.IFS(A40="","Type",B40="","Kleur",C40="","Aantal",D40="","Diameter",E40="","R1",G40="","R2",J40="","A",K40="","Sprong",L40="","C",,,AND(D40="ø63",C40&lt;&gt;"geel"),"63=geel",OR(AND(D40="ø50",E40&lt;350),AND(D40="ø63",E40&lt;400),AND(D40="ø75",E40&lt;450),AND(D40="ø110",E40&lt;500),AND(D40="ø125",E40&lt;660),AND(D40="ø160",E40&lt;750)),"R1&lt;min",OR(AND(D40="ø50",G40&lt;350),AND(D40="ø63",G40&lt;400),AND(D40="ø75",G40&lt;450),AND(D40="ø110",G40&lt;500),AND(D40="ø125",G40&lt;660),AND(D40="ø160",G40&lt;750)),"R2&lt;min",TRUE,IF(CEILING((J40-E40*TAN(RADIANS(ABS(F40))/2))+(K40/SIN(RADIANS(H40))-G40*TAN(RADIANS(ABS(H40))/2)-E40*TAN(RADIANS(ABS(F40))/2))+(L40-K40/TAN(RADIANS(H40))-G40*TAN(RADIANS(ABS(H40))/2))+ABS(RADIANS(F40))*G40+ABS(RADIANS(H40))*G40,100)&gt;10000,"Kan niet uit 1 stuk!",CEILING((J40-E40*TAN(RADIANS(ABS(F40))/2))+(K40/SIN(RADIANS(H40))-G40*TAN(RADIANS(ABS(H40))/2)-E40*TAN(RADIANS(ABS(F40))/2))+(L40-K40/TAN(RADIANS(H40))-G40*TAN(RADIANS(ABS(H40))/2))+ABS(RADIANS(F40))*G40+ABS(RADIANS(H40))*G40,100))),""))</f>
        <v/>
      </c>
    </row>
    <row r="41" spans="1:16" ht="15" customHeight="1" x14ac:dyDescent="0.25">
      <c r="A41" s="25"/>
      <c r="B41" s="26"/>
      <c r="C41" s="26"/>
      <c r="D41" s="27"/>
      <c r="E41" s="26"/>
      <c r="F41" s="28" t="str">
        <f t="shared" si="0"/>
        <v/>
      </c>
      <c r="G41" s="26"/>
      <c r="H41" s="26"/>
      <c r="I41" s="29" t="str">
        <f t="shared" ref="I41:I43" si="2">IF(C41="","",IF(C41="geel","gas",IF(C41="grijs","telecom",IF(C41="groen","CAI",IF(C41="blauw","water",IF(C41="rood","elektra",""))))))</f>
        <v/>
      </c>
      <c r="J41" s="30"/>
      <c r="K41" s="26"/>
      <c r="L41" s="26"/>
      <c r="M41" s="26"/>
      <c r="N41" s="26"/>
      <c r="O41" s="26"/>
      <c r="P41" s="31" t="str" cm="1">
        <f t="array" ref="P41">IF(A40="","",IFERROR(_xlfn.IFS(A41="","Type",B41="","Kleur",C41="","Aantal",D41="","Diameter",E41="","R1",G41="","R2",J41="","A",K41="","Sprong",L41="","C",,,AND(D41="ø63",C41&lt;&gt;"geel"),"63=geel",OR(AND(D41="ø50",E41&lt;350),AND(D41="ø63",E41&lt;400),AND(D41="ø75",E41&lt;450),AND(D41="ø110",E41&lt;500),AND(D41="ø125",E41&lt;660),AND(D41="ø160",E41&lt;750)),"R1&lt;min",OR(AND(D41="ø50",G41&lt;350),AND(D41="ø63",G41&lt;400),AND(D41="ø75",G41&lt;450),AND(D41="ø110",G41&lt;500),AND(D41="ø125",G41&lt;660),AND(D41="ø160",G41&lt;750)),"R2&lt;min",TRUE,IF(CEILING((J41-E41*TAN(RADIANS(ABS(F41))/2))+(K41/SIN(RADIANS(H41))-G41*TAN(RADIANS(ABS(H41))/2)-E41*TAN(RADIANS(ABS(F41))/2))+(L41-K41/TAN(RADIANS(H41))-G41*TAN(RADIANS(ABS(H41))/2))+ABS(RADIANS(F41))*G41+ABS(RADIANS(H41))*G41,100)&gt;10000,"Kan niet uit 1 stuk!",CEILING((J41-E41*TAN(RADIANS(ABS(F41))/2))+(K41/SIN(RADIANS(H41))-G41*TAN(RADIANS(ABS(H41))/2)-E41*TAN(RADIANS(ABS(F41))/2))+(L41-K41/TAN(RADIANS(H41))-G41*TAN(RADIANS(ABS(H41))/2))+ABS(RADIANS(F41))*G41+ABS(RADIANS(H41))*G41,100))),""))</f>
        <v/>
      </c>
    </row>
    <row r="42" spans="1:16" ht="15" customHeight="1" x14ac:dyDescent="0.25">
      <c r="A42" s="25"/>
      <c r="B42" s="26"/>
      <c r="C42" s="26"/>
      <c r="D42" s="27"/>
      <c r="E42" s="26"/>
      <c r="F42" s="28" t="str">
        <f t="shared" si="0"/>
        <v/>
      </c>
      <c r="G42" s="26"/>
      <c r="H42" s="26"/>
      <c r="I42" s="29" t="str">
        <f t="shared" si="2"/>
        <v/>
      </c>
      <c r="J42" s="30"/>
      <c r="K42" s="26"/>
      <c r="L42" s="26"/>
      <c r="M42" s="26"/>
      <c r="N42" s="26"/>
      <c r="O42" s="26"/>
      <c r="P42" s="31" t="str" cm="1">
        <f t="array" ref="P42">IF(A41="","",IFERROR(_xlfn.IFS(A42="","Type",B42="","Kleur",C42="","Aantal",D42="","Diameter",E42="","R1",G42="","R2",J42="","A",K42="","Sprong",L42="","C",,,AND(D42="ø63",C42&lt;&gt;"geel"),"63=geel",OR(AND(D42="ø50",E42&lt;350),AND(D42="ø63",E42&lt;400),AND(D42="ø75",E42&lt;450),AND(D42="ø110",E42&lt;500),AND(D42="ø125",E42&lt;660),AND(D42="ø160",E42&lt;750)),"R1&lt;min",OR(AND(D42="ø50",G42&lt;350),AND(D42="ø63",G42&lt;400),AND(D42="ø75",G42&lt;450),AND(D42="ø110",G42&lt;500),AND(D42="ø125",G42&lt;660),AND(D42="ø160",G42&lt;750)),"R2&lt;min",TRUE,IF(CEILING((J42-E42*TAN(RADIANS(ABS(F42))/2))+(K42/SIN(RADIANS(H42))-G42*TAN(RADIANS(ABS(H42))/2)-E42*TAN(RADIANS(ABS(F42))/2))+(L42-K42/TAN(RADIANS(H42))-G42*TAN(RADIANS(ABS(H42))/2))+ABS(RADIANS(F42))*G42+ABS(RADIANS(H42))*G42,100)&gt;10000,"Kan niet uit 1 stuk!",CEILING((J42-E42*TAN(RADIANS(ABS(F42))/2))+(K42/SIN(RADIANS(H42))-G42*TAN(RADIANS(ABS(H42))/2)-E42*TAN(RADIANS(ABS(F42))/2))+(L42-K42/TAN(RADIANS(H42))-G42*TAN(RADIANS(ABS(H42))/2))+ABS(RADIANS(F42))*G42+ABS(RADIANS(H42))*G42,100))),""))</f>
        <v/>
      </c>
    </row>
    <row r="43" spans="1:16" ht="15" customHeight="1" x14ac:dyDescent="0.25">
      <c r="A43" s="25"/>
      <c r="B43" s="26"/>
      <c r="C43" s="26"/>
      <c r="D43" s="26"/>
      <c r="E43" s="26"/>
      <c r="F43" s="28" t="str">
        <f t="shared" si="0"/>
        <v/>
      </c>
      <c r="G43" s="26"/>
      <c r="H43" s="26"/>
      <c r="I43" s="29" t="str">
        <f t="shared" si="2"/>
        <v/>
      </c>
      <c r="J43" s="30"/>
      <c r="K43" s="26"/>
      <c r="L43" s="26"/>
      <c r="M43" s="26"/>
      <c r="N43" s="26"/>
      <c r="O43" s="26"/>
      <c r="P43" s="31" t="str" cm="1">
        <f t="array" ref="P43">IF(A42="","",IFERROR(_xlfn.IFS(A43="","Type",B43="","Kleur",C43="","Aantal",D43="","Diameter",E43="","R1",G43="","R2",J43="","A",K43="","Sprong",L43="","C",,,AND(D43="ø63",C43&lt;&gt;"geel"),"63=geel",OR(AND(D43="ø50",E43&lt;350),AND(D43="ø63",E43&lt;400),AND(D43="ø75",E43&lt;450),AND(D43="ø110",E43&lt;500),AND(D43="ø125",E43&lt;660),AND(D43="ø160",E43&lt;750)),"R1&lt;min",OR(AND(D43="ø50",G43&lt;350),AND(D43="ø63",G43&lt;400),AND(D43="ø75",G43&lt;450),AND(D43="ø110",G43&lt;500),AND(D43="ø125",G43&lt;660),AND(D43="ø160",G43&lt;750)),"R2&lt;min",TRUE,IF(CEILING((J43-E43*TAN(RADIANS(ABS(F43))/2))+(K43/SIN(RADIANS(H43))-G43*TAN(RADIANS(ABS(H43))/2)-E43*TAN(RADIANS(ABS(F43))/2))+(L43-K43/TAN(RADIANS(H43))-G43*TAN(RADIANS(ABS(H43))/2))+ABS(RADIANS(F43))*G43+ABS(RADIANS(H43))*G43,100)&gt;10000,"Kan niet uit 1 stuk!",CEILING((J43-E43*TAN(RADIANS(ABS(F43))/2))+(K43/SIN(RADIANS(H43))-G43*TAN(RADIANS(ABS(H43))/2)-E43*TAN(RADIANS(ABS(F43))/2))+(L43-K43/TAN(RADIANS(H43))-G43*TAN(RADIANS(ABS(H43))/2))+ABS(RADIANS(F43))*G43+ABS(RADIANS(H43))*G43,100))),""))</f>
        <v/>
      </c>
    </row>
  </sheetData>
  <sheetProtection algorithmName="SHA-512" hashValue="OSQyQmkSKrsYQUoADc/cLI6Ip4OLdDyAG9qrXWgfU7j9u3PvjYhqKBc+hnUb4Dny5+7JfNH/vjVMy6DVFIUAFw==" saltValue="tmMns8WDWcby6Y3Ko6YK0w==" spinCount="100000" sheet="1" selectLockedCells="1"/>
  <dataConsolidate/>
  <phoneticPr fontId="5" type="noConversion"/>
  <conditionalFormatting sqref="A21:O43">
    <cfRule type="expression" dxfId="6" priority="54">
      <formula>ISNUMBER(SEARCH("blauw",$B21,1))</formula>
    </cfRule>
    <cfRule type="expression" dxfId="5" priority="55">
      <formula>ISNUMBER(SEARCH("groen",$B21,1))</formula>
    </cfRule>
    <cfRule type="expression" dxfId="4" priority="56">
      <formula>ISNUMBER(SEARCH("rood",$B21,1))</formula>
    </cfRule>
    <cfRule type="expression" dxfId="3" priority="57">
      <formula>ISNUMBER(SEARCH("grijs",$B21,1))</formula>
    </cfRule>
    <cfRule type="expression" dxfId="2" priority="58">
      <formula>ISNUMBER(SEARCH("geel",$B21,1))</formula>
    </cfRule>
  </conditionalFormatting>
  <conditionalFormatting sqref="P21:P43">
    <cfRule type="expression" dxfId="1" priority="8">
      <formula>OR(P21="63=geel",P21="Sprong&lt;600",P21="R1&lt;450",P21="R2&lt;450",P21="R1&lt;500",P21="R2&lt;500",P21="R1&lt;660",P21="R2&lt;660",P21="R1&lt;750",P21="R2&lt;750",P21="Kan niet uit 1 stuk!")</formula>
    </cfRule>
    <cfRule type="expression" dxfId="0" priority="9">
      <formula>OR(P21="Aantal",P21="Kleur",P21="Diameter",P21="R1",P21="R2",P21="A",P21="B",P21="C",P21="Uit 1 stuk?",P21="Trek")</formula>
    </cfRule>
  </conditionalFormatting>
  <dataValidations xWindow="566" yWindow="875" count="7">
    <dataValidation type="list" allowBlank="1" showInputMessage="1" showErrorMessage="1" sqref="M21:N43" xr:uid="{E05B5C58-E094-4AF9-9148-9B732F5FD4A7}">
      <formula1>"ja,nee"</formula1>
    </dataValidation>
    <dataValidation type="list" allowBlank="1" showInputMessage="1" showErrorMessage="1" prompt="Kies type" sqref="A21:A43" xr:uid="{4284E313-B3CB-4558-ACB1-4B2297826E1B}">
      <formula1>type</formula1>
    </dataValidation>
    <dataValidation type="list" allowBlank="1" showInputMessage="1" showErrorMessage="1" promptTitle="Kies graden" prompt="15 graden_x000a_30 graden_x000a_45 graden_x000a_60 graden_x000a_75 graden" sqref="H21:H43" xr:uid="{42C9CA37-E129-4320-8310-AE8A243033FB}">
      <formula1>"15,30,45,60,75"</formula1>
    </dataValidation>
    <dataValidation type="list" allowBlank="1" showInputMessage="1" showErrorMessage="1" promptTitle="Kies kleur" prompt="Grijs - Telecom_x000a_Geel - Gas_x000a_Rood - Elektra_x000a_Groen - CAI_x000a_Blauw - Water" sqref="B21:B43" xr:uid="{01DDBDAC-6D24-42CA-A68E-D684826E57B7}">
      <formula1>"grijs,geel,groen,rood,blauw"</formula1>
    </dataValidation>
    <dataValidation type="list" errorStyle="warning" allowBlank="1" showInputMessage="1" showErrorMessage="1" prompt="Vul radius in" sqref="E21:E43" xr:uid="{066AC91B-4EAC-4A6E-8DB4-F8FA6A500D9F}">
      <formula1>INDIRECT(D21)</formula1>
    </dataValidation>
    <dataValidation type="list" errorStyle="warning" allowBlank="1" showInputMessage="1" showErrorMessage="1" prompt="Vul radius in" sqref="G21:G43" xr:uid="{4A63D99A-9D39-4969-A74C-A11048698A52}">
      <formula1>INDIRECT(D21)</formula1>
    </dataValidation>
    <dataValidation type="list" allowBlank="1" showInputMessage="1" showErrorMessage="1" promptTitle="Kies diameter" sqref="D21:D43" xr:uid="{A05AB204-0430-4395-A1BB-96C0B51F8435}">
      <formula1>INDIRECT(B21)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3" verticalDpi="4294967293" r:id="rId1"/>
  <ignoredErrors>
    <ignoredError sqref="F2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14</vt:i4>
      </vt:variant>
    </vt:vector>
  </HeadingPairs>
  <TitlesOfParts>
    <vt:vector size="15" baseType="lpstr">
      <vt:lpstr>Sprongbochten type 3 &amp; 4</vt:lpstr>
      <vt:lpstr>'Sprongbochten type 3 &amp; 4'!Afdrukbereik</vt:lpstr>
      <vt:lpstr>blauw</vt:lpstr>
      <vt:lpstr>geel</vt:lpstr>
      <vt:lpstr>grijs</vt:lpstr>
      <vt:lpstr>groen</vt:lpstr>
      <vt:lpstr>H2_</vt:lpstr>
      <vt:lpstr>'Sprongbochten type 3 &amp; 4'!ø110</vt:lpstr>
      <vt:lpstr>ø125</vt:lpstr>
      <vt:lpstr>ø160</vt:lpstr>
      <vt:lpstr>'Sprongbochten type 3 &amp; 4'!ø50</vt:lpstr>
      <vt:lpstr>'Sprongbochten type 3 &amp; 4'!ø63</vt:lpstr>
      <vt:lpstr>'Sprongbochten type 3 &amp; 4'!ø75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2025-12-17T12:17:34Z</cp:lastPrinted>
  <dcterms:created xsi:type="dcterms:W3CDTF">2025-03-12T07:20:55Z</dcterms:created>
  <dcterms:modified xsi:type="dcterms:W3CDTF">2026-01-30T09:38:42Z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